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30" yWindow="65521" windowWidth="6585" windowHeight="8490" activeTab="0"/>
  </bookViews>
  <sheets>
    <sheet name="IS" sheetId="1" r:id="rId1"/>
    <sheet name="BS" sheetId="2" r:id="rId2"/>
    <sheet name="ChangesInEquity" sheetId="3" r:id="rId3"/>
    <sheet name="CFS" sheetId="4" r:id="rId4"/>
  </sheets>
  <definedNames>
    <definedName name="_xlnm.Print_Area" localSheetId="1">'BS'!$A$1:$G$114</definedName>
    <definedName name="_xlnm.Print_Area" localSheetId="2">'ChangesInEquity'!$B$2:$G$75</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'BS'!$A$1:$G$114</definedName>
    <definedName name="Z_4756E03C_B02E_4EAB_AF49_70AF09A0A16A_.wvu.PrintArea" localSheetId="2" hidden="1">'ChangesInEquity'!$B$2:$G$75</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'BS'!$A$1:$G$114</definedName>
    <definedName name="Z_FF167BA1_D85C_41F7_96BB_4D432E7FC0A1_.wvu.PrintArea" localSheetId="2" hidden="1">'ChangesInEquity'!$B$2:$G$75</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<sst xmlns="http://schemas.openxmlformats.org/spreadsheetml/2006/main" count="200" uniqueCount="154">
  <si>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</si>
  <si>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</si>
  <si>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</si>
  <si>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</si>
  <si>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</si>
  <si>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</si>
  <si>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</si>
  <si>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</si>
  <si>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</si>
  <si>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</si>
  <si>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</si>
  <si>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</si>
  <si>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</si>
  <si>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</si>
  <si>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</si>
  <si>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</si>
  <si>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</si>
  <si>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</si>
  <si>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</si>
  <si>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</si>
  <si>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</si>
  <si>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</si>
  <si>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</si>
  <si>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</si>
  <si>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Long-term and Deferred Liabilities</t>
  </si>
  <si>
    <t>Deferred tax liabilities</t>
  </si>
  <si>
    <t>Issued capital</t>
  </si>
  <si>
    <t>Reserves</t>
  </si>
  <si>
    <t>Adjustments for:</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</si>
  <si>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</si>
  <si>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</si>
  <si>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</si>
  <si>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</si>
  <si>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</si>
  <si>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</si>
  <si>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</si>
  <si>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</si>
  <si>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</si>
  <si>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</si>
  <si>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</si>
  <si>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</si>
  <si>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</si>
  <si>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</si>
  <si>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</si>
  <si>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Reserve on</t>
  </si>
  <si>
    <t>B5</t>
  </si>
  <si>
    <t>B13</t>
  </si>
  <si>
    <t>As of</t>
  </si>
  <si>
    <t>B9</t>
  </si>
  <si>
    <t xml:space="preserve">   doubtful debts)</t>
  </si>
  <si>
    <t>(Forward)</t>
  </si>
  <si>
    <t xml:space="preserve">WOODLANDOR HOLDINGS BERHAD </t>
  </si>
  <si>
    <t xml:space="preserve">(The Condensed Consolidated Income Statements should be read in conjunction with the annual audited financial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</si>
  <si>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</si>
  <si>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</si>
  <si>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</si>
  <si>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</si>
  <si>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</si>
  <si>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</si>
  <si>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</si>
  <si>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</si>
  <si>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</si>
  <si>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</si>
  <si>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</si>
  <si>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</si>
  <si>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</si>
  <si>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 xml:space="preserve">(The Condensed Consolidated Balance Sheets should be read in conjunction with the annual audited </t>
  </si>
  <si>
    <t xml:space="preserve">(The Condensed Consolidated Statements of Changes In Equity should be read in conjunction with the annual audited </t>
  </si>
  <si>
    <t>Long-term borrowings</t>
  </si>
  <si>
    <t>Amount due from customers for contract work</t>
  </si>
  <si>
    <t>Tax refunded</t>
  </si>
  <si>
    <t xml:space="preserve">   Issued </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</si>
  <si>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</si>
  <si>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</si>
  <si>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</si>
  <si>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</si>
  <si>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</si>
  <si>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</si>
  <si>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</si>
  <si>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</si>
  <si>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</si>
  <si>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Balance as of 1 January 2006</t>
  </si>
  <si>
    <t>Note:</t>
  </si>
  <si>
    <t>Non distributable reserve</t>
  </si>
  <si>
    <t>Distributable reserve</t>
  </si>
  <si>
    <t>Consolidation</t>
  </si>
  <si>
    <t>Premium</t>
  </si>
  <si>
    <t>Properties held for sale</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</si>
  <si>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</si>
  <si>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</si>
  <si>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</si>
  <si>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</si>
  <si>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</si>
  <si>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</si>
  <si>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</si>
  <si>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</si>
  <si>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</si>
  <si>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</si>
  <si>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</si>
  <si>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</si>
  <si>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</si>
  <si>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</si>
  <si>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Shareholders'</t>
  </si>
  <si>
    <t>Equity</t>
  </si>
  <si>
    <t>Dividend</t>
  </si>
  <si>
    <t>Proceeds from disposal of property held for sales</t>
  </si>
  <si>
    <t xml:space="preserve">   Gain on disposal of property held for sale</t>
  </si>
  <si>
    <t>Net Cash From / (Used In) Investing Activities</t>
  </si>
  <si>
    <t>Retained earnings</t>
  </si>
  <si>
    <t xml:space="preserve">  - Transferred to retained earnings</t>
  </si>
  <si>
    <t>Profit  / (Loss) from operations</t>
  </si>
  <si>
    <t xml:space="preserve"> financial statements for the year ended 31 December 2006)</t>
  </si>
  <si>
    <t xml:space="preserve"> statements for the year ended 31 December 2006)</t>
  </si>
  <si>
    <t>As previously stated</t>
  </si>
  <si>
    <t>Balance as of 1 January 2007</t>
  </si>
  <si>
    <t xml:space="preserve">  - Transferred to goodwill on consolidation</t>
  </si>
  <si>
    <t>Net loss for the period</t>
  </si>
  <si>
    <t xml:space="preserve">  Effects of adopting FRS 140</t>
  </si>
  <si>
    <t xml:space="preserve">  Effects of adopting FRS 3:</t>
  </si>
  <si>
    <t>audited financial statements for the year ended 31 December 2006)</t>
  </si>
  <si>
    <t>period ended</t>
  </si>
  <si>
    <t>CASH AND CASH EQUIVALENTS AT BEGINNING OF PERIOD</t>
  </si>
  <si>
    <t>CASH AND CASH EQUIVALENTS AT END OF PERIOD</t>
  </si>
  <si>
    <t xml:space="preserve">   Loss on disposal of property, plant and equipment</t>
  </si>
  <si>
    <t>Net proceeds from/(payment of) hire-purchase payables</t>
  </si>
  <si>
    <t>Operating Profit / (Loss) Before Working Capital Changes</t>
  </si>
  <si>
    <t>NET DECREASE IN CASH AND CASH EQUIVALENTS</t>
  </si>
  <si>
    <t>Prepaid land lease payments</t>
  </si>
  <si>
    <t>(comparative restated)</t>
  </si>
  <si>
    <t xml:space="preserve">   Amortisation of prepaid lease payments</t>
  </si>
  <si>
    <t xml:space="preserve">   Property, plant and equipment written off</t>
  </si>
  <si>
    <t>Proceeds from disposal of other investment</t>
  </si>
  <si>
    <t xml:space="preserve">   Gain on disposal of other investment</t>
  </si>
  <si>
    <t xml:space="preserve">   Allowance for doubtful debts </t>
  </si>
  <si>
    <t>Purchase of property held for sales</t>
  </si>
  <si>
    <t xml:space="preserve">Net Cash (Used In) / From Operating Activities </t>
  </si>
  <si>
    <t>Loss per ordinary share</t>
  </si>
  <si>
    <t>Net Loss for the period</t>
  </si>
  <si>
    <t>Cash (Used In) / From Operations</t>
  </si>
  <si>
    <t>Net proceeds from term loans</t>
  </si>
  <si>
    <t>(restated)</t>
  </si>
  <si>
    <t>Net repayment of short-term borrowings other than bank overdrafts</t>
  </si>
  <si>
    <t>Net loss for the period (restated)</t>
  </si>
  <si>
    <t>Condensed Consolidated Income Statements for the period ended 30 September 2007</t>
  </si>
  <si>
    <t>30 September</t>
  </si>
  <si>
    <t>9 months</t>
  </si>
  <si>
    <t>Condensed Consolidated Balance Sheets as of 30 September 2007</t>
  </si>
  <si>
    <t>Condensed Consolidated Statements of Changes In Equity for the period ended 30 September 2007</t>
  </si>
  <si>
    <t>Balance as of 30 September 2007</t>
  </si>
  <si>
    <t xml:space="preserve">Balance as of 30 September 2006 </t>
  </si>
  <si>
    <t>Condensed Consolidated Cash Flow Statements for the period ended 30 September 2007</t>
  </si>
  <si>
    <t xml:space="preserve">   Bad debts written off</t>
  </si>
  <si>
    <t>Proceeds from sale of club membership</t>
  </si>
  <si>
    <t>Loss before tax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</si>
</sst>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s>
  <fonts count="13">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b/>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171" fontId="0" fillId="0" borderId="0" xfId="15" applyNumberFormat="1" applyFill="1" applyAlignment="1">
      <alignment/>
    </xf>
    <xf numFmtId="173"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15" applyNumberFormat="1" applyFill="1" applyAlignment="1">
      <alignment/>
    </xf>
    <xf numFmtId="173" fontId="0" fillId="0" borderId="1" xfId="15" applyNumberFormat="1" applyFill="1" applyBorder="1" applyAlignment="1">
      <alignment/>
    </xf>
    <xf numFmtId="173" fontId="0" fillId="0" borderId="2" xfId="15" applyNumberFormat="1" applyFill="1" applyBorder="1" applyAlignment="1">
      <alignment/>
    </xf>
    <xf numFmtId="0" fontId="0" fillId="0" borderId="0" xfId="0" applyFill="1" applyAlignment="1" quotePrefix="1">
      <alignment/>
    </xf>
    <xf numFmtId="173" fontId="0" fillId="0" borderId="3" xfId="15" applyNumberFormat="1" applyFill="1" applyBorder="1" applyAlignment="1">
      <alignment/>
    </xf>
    <xf numFmtId="0" fontId="5" fillId="0" borderId="0" xfId="0" applyFont="1" applyFill="1" applyAlignment="1">
      <alignment/>
    </xf>
    <xf numFmtId="171" fontId="0" fillId="0" borderId="0" xfId="15" applyFill="1" applyAlignment="1">
      <alignment/>
    </xf>
    <xf numFmtId="0" fontId="3" fillId="0" borderId="0" xfId="0" applyFont="1" applyFill="1" applyAlignment="1" quotePrefix="1">
      <alignment horizontal="right"/>
    </xf>
    <xf numFmtId="173" fontId="0" fillId="0" borderId="0" xfId="15" applyNumberFormat="1" applyFont="1" applyFill="1" applyAlignment="1">
      <alignment/>
    </xf>
    <xf numFmtId="173" fontId="0" fillId="0" borderId="0" xfId="15" applyNumberFormat="1" applyFont="1" applyFill="1" applyBorder="1" applyAlignment="1">
      <alignment horizontal="right"/>
    </xf>
    <xf numFmtId="0" fontId="8" fillId="0" borderId="0" xfId="0" applyFont="1" applyFill="1" applyAlignment="1">
      <alignment/>
    </xf>
    <xf numFmtId="0" fontId="9" fillId="0" borderId="0" xfId="0" applyFont="1" applyFill="1" applyAlignment="1">
      <alignment/>
    </xf>
    <xf numFmtId="173" fontId="0" fillId="0" borderId="2" xfId="15" applyNumberFormat="1" applyFont="1" applyFill="1" applyBorder="1" applyAlignment="1" quotePrefix="1">
      <alignment horizontal="right"/>
    </xf>
    <xf numFmtId="173" fontId="0" fillId="0" borderId="0" xfId="0" applyNumberFormat="1" applyFill="1" applyAlignment="1">
      <alignment/>
    </xf>
    <xf numFmtId="10" fontId="0" fillId="0" borderId="0" xfId="21" applyNumberFormat="1" applyFill="1" applyBorder="1" applyAlignment="1">
      <alignment horizontal="center"/>
    </xf>
    <xf numFmtId="173" fontId="0" fillId="0" borderId="0" xfId="15" applyNumberFormat="1" applyFill="1" applyBorder="1" applyAlignment="1">
      <alignment/>
    </xf>
    <xf numFmtId="173" fontId="0" fillId="0" borderId="0" xfId="15" applyNumberFormat="1" applyFont="1" applyFill="1" applyBorder="1" applyAlignment="1">
      <alignment/>
    </xf>
    <xf numFmtId="173"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73" fontId="0" fillId="0" borderId="2" xfId="15" applyNumberFormat="1" applyFill="1" applyBorder="1" applyAlignment="1">
      <alignment/>
    </xf>
    <xf numFmtId="173" fontId="0" fillId="0" borderId="1" xfId="15" applyNumberFormat="1" applyFill="1" applyBorder="1" applyAlignment="1">
      <alignment/>
    </xf>
    <xf numFmtId="173" fontId="0" fillId="0" borderId="3" xfId="15" applyNumberFormat="1" applyFill="1" applyBorder="1" applyAlignment="1">
      <alignment/>
    </xf>
    <xf numFmtId="173" fontId="0" fillId="0" borderId="0" xfId="15" applyNumberFormat="1" applyFont="1" applyFill="1" applyBorder="1" applyAlignment="1">
      <alignment horizontal="right"/>
    </xf>
    <xf numFmtId="173" fontId="0" fillId="0" borderId="0" xfId="15" applyNumberFormat="1" applyFont="1" applyFill="1" applyBorder="1" applyAlignment="1" quotePrefix="1">
      <alignment horizontal="right"/>
    </xf>
    <xf numFmtId="9" fontId="0" fillId="0" borderId="0" xfId="21" applyFill="1" applyAlignment="1">
      <alignment/>
    </xf>
    <xf numFmtId="173" fontId="0" fillId="0" borderId="0" xfId="21" applyNumberFormat="1" applyFill="1" applyAlignment="1">
      <alignment/>
    </xf>
    <xf numFmtId="0" fontId="3" fillId="0" borderId="0" xfId="0" applyFont="1" applyFill="1" applyAlignment="1">
      <alignment horizontal="left"/>
    </xf>
    <xf numFmtId="173" fontId="0" fillId="0" borderId="0" xfId="15" applyNumberFormat="1" applyFont="1" applyFill="1" applyAlignment="1">
      <alignment/>
    </xf>
    <xf numFmtId="171" fontId="0" fillId="0" borderId="0" xfId="21" applyNumberFormat="1" applyFill="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xf numFmtId="0" fontId="10" fillId="0" borderId="0" xfId="0" applyFont="1" applyFill="1" applyAlignment="1">
      <alignment horizontal="right" wrapText="1"/>
    </xf>
    <xf numFmtId="0" fontId="9"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tabSelected="1" workbookViewId="0" topLeftCell="A31">
      <selection activeCell="I1" sqref="I1:J16384"/>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9" width="9.140625" style="5" customWidth="1"/>
    <col min="10" max="10" width="11.28125" style="5" bestFit="1" customWidth="1"/>
    <col min="11" max="16384" width="9.140625" style="5" customWidth="1"/>
  </cols>
  <sheetData>
    <row r="1" spans="2:6" ht="20.25">
      <c r="B1" s="6" t="s">
        <v>51</v>
      </c>
      <c r="C1" s="7"/>
      <c r="F1" s="8"/>
    </row>
    <row r="2" spans="2:6" ht="19.5">
      <c r="B2" s="10" t="s">
        <v>60</v>
      </c>
      <c r="C2" s="7"/>
      <c r="F2" s="8"/>
    </row>
    <row r="4" spans="2:7" ht="15">
      <c r="B4" s="48" t="s">
        <v>143</v>
      </c>
      <c r="C4" s="48"/>
      <c r="D4" s="48"/>
      <c r="E4" s="48"/>
      <c r="F4" s="48"/>
      <c r="G4" s="48"/>
    </row>
    <row r="5" spans="2:3" ht="15">
      <c r="B5" s="27"/>
      <c r="C5" s="4"/>
    </row>
    <row r="7" spans="3:7" ht="12.75">
      <c r="C7" s="3"/>
      <c r="D7" s="24">
        <v>2007</v>
      </c>
      <c r="E7" s="24">
        <v>2006</v>
      </c>
      <c r="F7" s="12">
        <f>+D7</f>
        <v>2007</v>
      </c>
      <c r="G7" s="12">
        <f>+E7</f>
        <v>2006</v>
      </c>
    </row>
    <row r="8" spans="3:10" ht="12.75">
      <c r="C8" s="3"/>
      <c r="D8" s="12" t="s">
        <v>1</v>
      </c>
      <c r="E8" s="12" t="s">
        <v>3</v>
      </c>
      <c r="F8" s="12" t="s">
        <v>145</v>
      </c>
      <c r="G8" s="12" t="str">
        <f>+F8</f>
        <v>9 months</v>
      </c>
      <c r="I8" s="12"/>
      <c r="J8" s="12"/>
    </row>
    <row r="9" spans="3:7" ht="12.75">
      <c r="C9" s="3"/>
      <c r="D9" s="12" t="s">
        <v>2</v>
      </c>
      <c r="E9" s="12" t="s">
        <v>2</v>
      </c>
      <c r="F9" s="12" t="s">
        <v>4</v>
      </c>
      <c r="G9" s="12" t="s">
        <v>4</v>
      </c>
    </row>
    <row r="10" spans="3:7" ht="12.75">
      <c r="C10" s="3"/>
      <c r="D10" s="13" t="s">
        <v>144</v>
      </c>
      <c r="E10" s="13" t="str">
        <f>+D10</f>
        <v>30 September</v>
      </c>
      <c r="F10" s="12" t="s">
        <v>5</v>
      </c>
      <c r="G10" s="12" t="s">
        <v>5</v>
      </c>
    </row>
    <row r="11" spans="3:10" ht="12.75">
      <c r="C11" s="15" t="s">
        <v>6</v>
      </c>
      <c r="D11" s="12" t="s">
        <v>0</v>
      </c>
      <c r="E11" s="12" t="s">
        <v>0</v>
      </c>
      <c r="F11" s="12" t="s">
        <v>0</v>
      </c>
      <c r="G11" s="12" t="s">
        <v>0</v>
      </c>
      <c r="H11" s="44"/>
      <c r="J11" s="44"/>
    </row>
    <row r="12" spans="3:10" ht="12.75">
      <c r="C12" s="15"/>
      <c r="D12" s="12"/>
      <c r="E12" s="12" t="s">
        <v>140</v>
      </c>
      <c r="F12" s="12"/>
      <c r="G12" s="12" t="s">
        <v>140</v>
      </c>
      <c r="H12" s="44"/>
      <c r="J12" s="44"/>
    </row>
    <row r="13" ht="12.75">
      <c r="C13" s="16"/>
    </row>
    <row r="14" spans="2:11" ht="12.75">
      <c r="B14" s="5" t="s">
        <v>7</v>
      </c>
      <c r="C14" s="16"/>
      <c r="D14" s="25">
        <f>F14-23884</f>
        <v>11234</v>
      </c>
      <c r="E14" s="25">
        <f>+G14-24301</f>
        <v>13692</v>
      </c>
      <c r="F14" s="25">
        <v>35118</v>
      </c>
      <c r="G14" s="25">
        <v>37993</v>
      </c>
      <c r="H14" s="30"/>
      <c r="I14" s="43"/>
      <c r="J14" s="43"/>
      <c r="K14" s="42"/>
    </row>
    <row r="15" spans="3:10" ht="12.75">
      <c r="C15" s="16"/>
      <c r="D15" s="17"/>
      <c r="E15" s="17"/>
      <c r="F15" s="17"/>
      <c r="G15" s="17"/>
      <c r="H15" s="30"/>
      <c r="I15" s="43"/>
      <c r="J15" s="43"/>
    </row>
    <row r="16" spans="3:10" ht="12.75">
      <c r="C16" s="16"/>
      <c r="D16" s="17"/>
      <c r="E16" s="17"/>
      <c r="F16" s="17"/>
      <c r="G16" s="17"/>
      <c r="H16" s="30"/>
      <c r="I16" s="43"/>
      <c r="J16" s="43"/>
    </row>
    <row r="17" spans="2:11" ht="12.75">
      <c r="B17" s="5" t="s">
        <v>57</v>
      </c>
      <c r="C17" s="16"/>
      <c r="D17" s="17">
        <f>F17+24021</f>
        <v>-11076</v>
      </c>
      <c r="E17" s="17">
        <f>+G17+25048</f>
        <v>-13654</v>
      </c>
      <c r="F17" s="17">
        <v>-35097</v>
      </c>
      <c r="G17" s="17">
        <f>-38739+37</f>
        <v>-38702</v>
      </c>
      <c r="H17" s="30"/>
      <c r="I17" s="43"/>
      <c r="J17" s="43"/>
      <c r="K17" s="42"/>
    </row>
    <row r="18" spans="2:11" ht="12.75">
      <c r="B18" s="5" t="s">
        <v>8</v>
      </c>
      <c r="C18" s="16"/>
      <c r="D18" s="17">
        <f>+F18-684</f>
        <v>114</v>
      </c>
      <c r="E18" s="17">
        <f>+G18-83</f>
        <v>203</v>
      </c>
      <c r="F18" s="17">
        <v>798</v>
      </c>
      <c r="G18" s="25">
        <v>286</v>
      </c>
      <c r="H18" s="30"/>
      <c r="I18" s="43"/>
      <c r="J18" s="43"/>
      <c r="K18" s="42"/>
    </row>
    <row r="19" spans="3:10" ht="12.75">
      <c r="C19" s="16"/>
      <c r="D19" s="19"/>
      <c r="E19" s="19"/>
      <c r="F19" s="19"/>
      <c r="G19" s="19"/>
      <c r="H19" s="30"/>
      <c r="I19" s="43"/>
      <c r="J19" s="43"/>
    </row>
    <row r="20" spans="3:10" ht="12.75">
      <c r="C20" s="16"/>
      <c r="D20" s="17"/>
      <c r="E20" s="17"/>
      <c r="F20" s="17"/>
      <c r="G20" s="17"/>
      <c r="H20" s="30"/>
      <c r="I20" s="43"/>
      <c r="J20" s="43"/>
    </row>
    <row r="21" spans="2:11" ht="12.75">
      <c r="B21" s="3" t="s">
        <v>110</v>
      </c>
      <c r="C21" s="16"/>
      <c r="D21" s="25">
        <f>SUM(D14:D19)</f>
        <v>272</v>
      </c>
      <c r="E21" s="25">
        <f>SUM(E14:E19)</f>
        <v>241</v>
      </c>
      <c r="F21" s="25">
        <f>SUM(F14:F19)</f>
        <v>819</v>
      </c>
      <c r="G21" s="25">
        <f>SUM(G14:G19)</f>
        <v>-423</v>
      </c>
      <c r="H21" s="30"/>
      <c r="I21" s="43"/>
      <c r="J21" s="43"/>
      <c r="K21" s="42"/>
    </row>
    <row r="22" spans="3:10" ht="12.75">
      <c r="C22" s="16"/>
      <c r="D22" s="25"/>
      <c r="E22" s="25"/>
      <c r="F22" s="25"/>
      <c r="G22" s="25"/>
      <c r="H22" s="30"/>
      <c r="I22" s="43"/>
      <c r="J22" s="43"/>
    </row>
    <row r="23" spans="2:11" ht="12.75">
      <c r="B23" s="5" t="s">
        <v>58</v>
      </c>
      <c r="C23" s="16"/>
      <c r="D23" s="17">
        <f>F23+583</f>
        <v>-332</v>
      </c>
      <c r="E23" s="17">
        <f>G23+514</f>
        <v>-345</v>
      </c>
      <c r="F23" s="17">
        <v>-915</v>
      </c>
      <c r="G23" s="17">
        <v>-859</v>
      </c>
      <c r="H23" s="30"/>
      <c r="I23" s="43"/>
      <c r="J23" s="43"/>
      <c r="K23" s="42"/>
    </row>
    <row r="24" spans="2:11" ht="12.75">
      <c r="B24" s="5" t="s">
        <v>59</v>
      </c>
      <c r="C24" s="16"/>
      <c r="D24" s="17">
        <f>+F24-59</f>
        <v>30</v>
      </c>
      <c r="E24" s="17">
        <f>G24-65</f>
        <v>29</v>
      </c>
      <c r="F24" s="17">
        <v>89</v>
      </c>
      <c r="G24" s="17">
        <v>94</v>
      </c>
      <c r="H24" s="30"/>
      <c r="I24" s="43"/>
      <c r="J24" s="43"/>
      <c r="K24" s="42"/>
    </row>
    <row r="25" spans="3:10" ht="12.75">
      <c r="C25" s="16"/>
      <c r="D25" s="19"/>
      <c r="E25" s="19"/>
      <c r="F25" s="19"/>
      <c r="G25" s="19"/>
      <c r="H25" s="30"/>
      <c r="I25" s="43"/>
      <c r="J25" s="43"/>
    </row>
    <row r="26" spans="3:10" ht="12.75">
      <c r="C26" s="16"/>
      <c r="D26" s="17"/>
      <c r="E26" s="17"/>
      <c r="F26" s="17"/>
      <c r="G26" s="17"/>
      <c r="H26" s="30"/>
      <c r="I26" s="43"/>
      <c r="J26" s="43"/>
    </row>
    <row r="27" spans="3:10" ht="12.75">
      <c r="C27" s="16"/>
      <c r="D27" s="17"/>
      <c r="E27" s="17"/>
      <c r="F27" s="17"/>
      <c r="G27" s="17"/>
      <c r="H27" s="30"/>
      <c r="I27" s="43"/>
      <c r="J27" s="43"/>
    </row>
    <row r="28" spans="2:11" ht="12.75">
      <c r="B28" s="3" t="s">
        <v>153</v>
      </c>
      <c r="C28" s="16"/>
      <c r="D28" s="17">
        <f>SUM(D21:D24)</f>
        <v>-30</v>
      </c>
      <c r="E28" s="17">
        <f>SUM(E21:E24)</f>
        <v>-75</v>
      </c>
      <c r="F28" s="17">
        <f>SUM(F21:F24)</f>
        <v>-7</v>
      </c>
      <c r="G28" s="17">
        <f>SUM(G21:G24)</f>
        <v>-1188</v>
      </c>
      <c r="H28" s="30"/>
      <c r="I28" s="43"/>
      <c r="J28" s="43"/>
      <c r="K28" s="42"/>
    </row>
    <row r="29" spans="2:10" ht="12.75">
      <c r="B29" s="3"/>
      <c r="C29" s="16"/>
      <c r="D29" s="17"/>
      <c r="E29" s="17"/>
      <c r="F29" s="17"/>
      <c r="G29" s="17"/>
      <c r="H29" s="30"/>
      <c r="I29" s="43"/>
      <c r="J29" s="43"/>
    </row>
    <row r="30" spans="2:11" ht="12.75">
      <c r="B30" s="5" t="s">
        <v>9</v>
      </c>
      <c r="C30" s="16" t="s">
        <v>45</v>
      </c>
      <c r="D30" s="17">
        <f>F30+195</f>
        <v>-74</v>
      </c>
      <c r="E30" s="17">
        <f>G30+111</f>
        <v>-53</v>
      </c>
      <c r="F30" s="17">
        <v>-269</v>
      </c>
      <c r="G30" s="17">
        <v>-164</v>
      </c>
      <c r="H30" s="30"/>
      <c r="I30" s="43"/>
      <c r="J30" s="43"/>
      <c r="K30" s="42"/>
    </row>
    <row r="31" spans="3:10" ht="12.75">
      <c r="C31" s="16"/>
      <c r="D31" s="19"/>
      <c r="E31" s="19"/>
      <c r="F31" s="19"/>
      <c r="G31" s="19"/>
      <c r="H31" s="30"/>
      <c r="I31" s="43"/>
      <c r="J31" s="43"/>
    </row>
    <row r="32" spans="3:10" ht="12.75">
      <c r="C32" s="16"/>
      <c r="D32" s="17"/>
      <c r="E32" s="17"/>
      <c r="F32" s="17"/>
      <c r="G32" s="17"/>
      <c r="H32" s="30"/>
      <c r="I32" s="43"/>
      <c r="J32" s="43"/>
    </row>
    <row r="33" spans="2:11" ht="12.75">
      <c r="B33" s="3" t="s">
        <v>137</v>
      </c>
      <c r="C33" s="16"/>
      <c r="D33" s="17">
        <f>SUM(D28:D30)</f>
        <v>-104</v>
      </c>
      <c r="E33" s="17">
        <f>SUM(E28:E30)</f>
        <v>-128</v>
      </c>
      <c r="F33" s="17">
        <f>SUM(F28:F30)</f>
        <v>-276</v>
      </c>
      <c r="G33" s="17">
        <f>SUM(G28:G30)</f>
        <v>-1352</v>
      </c>
      <c r="H33" s="30"/>
      <c r="I33" s="43"/>
      <c r="J33" s="43"/>
      <c r="K33" s="42"/>
    </row>
    <row r="34" spans="3:10" ht="13.5" thickBot="1">
      <c r="C34" s="16"/>
      <c r="D34" s="21"/>
      <c r="E34" s="21"/>
      <c r="F34" s="21"/>
      <c r="G34" s="21"/>
      <c r="H34" s="30"/>
      <c r="I34" s="43"/>
      <c r="J34" s="43"/>
    </row>
    <row r="35" spans="3:10" ht="12.75">
      <c r="C35" s="16"/>
      <c r="D35" s="17"/>
      <c r="E35" s="17"/>
      <c r="F35" s="17"/>
      <c r="G35" s="17"/>
      <c r="I35" s="43"/>
      <c r="J35" s="43"/>
    </row>
    <row r="36" spans="2:10" ht="12.75">
      <c r="B36" s="5" t="s">
        <v>98</v>
      </c>
      <c r="C36" s="16"/>
      <c r="D36" s="17"/>
      <c r="E36" s="17"/>
      <c r="F36" s="17"/>
      <c r="G36" s="17"/>
      <c r="I36" s="43"/>
      <c r="J36" s="43"/>
    </row>
    <row r="37" spans="2:10" ht="12.75">
      <c r="B37" s="5" t="s">
        <v>99</v>
      </c>
      <c r="C37" s="16"/>
      <c r="D37" s="17">
        <f>D33</f>
        <v>-104</v>
      </c>
      <c r="E37" s="17">
        <f>E33</f>
        <v>-128</v>
      </c>
      <c r="F37" s="17">
        <f>F33</f>
        <v>-276</v>
      </c>
      <c r="G37" s="17">
        <f>+G33</f>
        <v>-1352</v>
      </c>
      <c r="H37" s="30"/>
      <c r="I37" s="43"/>
      <c r="J37" s="43"/>
    </row>
    <row r="38" spans="2:10" ht="12.75">
      <c r="B38" s="5" t="s">
        <v>100</v>
      </c>
      <c r="C38" s="16"/>
      <c r="D38" s="17">
        <v>0</v>
      </c>
      <c r="E38" s="17">
        <v>0</v>
      </c>
      <c r="F38" s="17">
        <v>0</v>
      </c>
      <c r="G38" s="25">
        <f>0+E38</f>
        <v>0</v>
      </c>
      <c r="I38" s="43"/>
      <c r="J38" s="43"/>
    </row>
    <row r="39" spans="3:10" ht="12.75">
      <c r="C39" s="16"/>
      <c r="D39" s="18"/>
      <c r="E39" s="18"/>
      <c r="F39" s="18"/>
      <c r="G39" s="18"/>
      <c r="I39" s="43"/>
      <c r="J39" s="43"/>
    </row>
    <row r="40" spans="2:10" ht="12.75">
      <c r="B40" s="3" t="s">
        <v>137</v>
      </c>
      <c r="C40" s="16"/>
      <c r="D40" s="2">
        <f>SUM(D37:D39)</f>
        <v>-104</v>
      </c>
      <c r="E40" s="2">
        <f>SUM(E37:E39)</f>
        <v>-128</v>
      </c>
      <c r="F40" s="2">
        <f>SUM(F37:F39)</f>
        <v>-276</v>
      </c>
      <c r="G40" s="2">
        <f>SUM(G37:G39)</f>
        <v>-1352</v>
      </c>
      <c r="I40" s="43"/>
      <c r="J40" s="43"/>
    </row>
    <row r="41" spans="3:10" ht="13.5" thickBot="1">
      <c r="C41" s="16"/>
      <c r="D41" s="21"/>
      <c r="E41" s="21"/>
      <c r="F41" s="21"/>
      <c r="G41" s="21"/>
      <c r="I41" s="43"/>
      <c r="J41" s="43"/>
    </row>
    <row r="42" spans="3:10" ht="12.75">
      <c r="C42" s="16"/>
      <c r="D42" s="17"/>
      <c r="E42" s="17"/>
      <c r="F42" s="17"/>
      <c r="G42" s="17"/>
      <c r="I42" s="43"/>
      <c r="J42" s="43"/>
    </row>
    <row r="43" spans="2:10" ht="12.75">
      <c r="B43" s="5" t="s">
        <v>136</v>
      </c>
      <c r="C43" s="16"/>
      <c r="D43" s="17"/>
      <c r="E43" s="1"/>
      <c r="F43" s="17"/>
      <c r="G43" s="1"/>
      <c r="I43" s="43"/>
      <c r="J43" s="43"/>
    </row>
    <row r="44" spans="2:10" ht="12.75">
      <c r="B44" s="5" t="s">
        <v>10</v>
      </c>
      <c r="C44" s="16" t="s">
        <v>46</v>
      </c>
      <c r="D44" s="17"/>
      <c r="E44" s="1"/>
      <c r="F44" s="17"/>
      <c r="G44" s="1"/>
      <c r="I44" s="43"/>
      <c r="J44" s="43"/>
    </row>
    <row r="45" spans="2:10" ht="12.75">
      <c r="B45" s="20" t="s">
        <v>61</v>
      </c>
      <c r="C45" s="16"/>
      <c r="D45" s="23">
        <v>-0.26</v>
      </c>
      <c r="E45" s="23">
        <v>-0.32</v>
      </c>
      <c r="F45" s="23">
        <v>-0.69</v>
      </c>
      <c r="G45" s="23">
        <v>-3.38</v>
      </c>
      <c r="I45" s="46"/>
      <c r="J45" s="46"/>
    </row>
    <row r="46" spans="3:9" ht="13.5" thickBot="1">
      <c r="C46" s="16"/>
      <c r="D46" s="21"/>
      <c r="E46" s="21"/>
      <c r="F46" s="21"/>
      <c r="G46" s="21"/>
      <c r="I46" s="30"/>
    </row>
    <row r="47" spans="3:7" ht="12.75">
      <c r="C47" s="16"/>
      <c r="D47" s="17"/>
      <c r="E47" s="17"/>
      <c r="F47" s="17"/>
      <c r="G47" s="17"/>
    </row>
    <row r="48" spans="2:7" ht="12.75">
      <c r="B48" s="20" t="s">
        <v>62</v>
      </c>
      <c r="C48" s="16"/>
      <c r="D48" s="40" t="s">
        <v>6</v>
      </c>
      <c r="E48" s="26" t="s">
        <v>6</v>
      </c>
      <c r="F48" s="26" t="s">
        <v>6</v>
      </c>
      <c r="G48" s="26" t="s">
        <v>6</v>
      </c>
    </row>
    <row r="49" spans="3:7" ht="13.5" thickBot="1">
      <c r="C49" s="16"/>
      <c r="D49" s="21"/>
      <c r="E49" s="21"/>
      <c r="F49" s="21"/>
      <c r="G49" s="21"/>
    </row>
    <row r="50" spans="3:7" ht="12.75">
      <c r="C50" s="16"/>
      <c r="D50" s="17"/>
      <c r="E50" s="17"/>
      <c r="F50" s="17"/>
      <c r="G50" s="17"/>
    </row>
    <row r="51" spans="3:7" ht="12.75">
      <c r="C51" s="16"/>
      <c r="D51" s="17"/>
      <c r="E51" s="17"/>
      <c r="F51" s="17"/>
      <c r="G51" s="17"/>
    </row>
    <row r="52" spans="3:7" ht="12.75">
      <c r="C52" s="16"/>
      <c r="D52" s="17"/>
      <c r="E52" s="17"/>
      <c r="F52" s="17"/>
      <c r="G52" s="17"/>
    </row>
    <row r="53" spans="3:7" ht="12.75">
      <c r="C53" s="16"/>
      <c r="D53" s="17"/>
      <c r="E53" s="17"/>
      <c r="F53" s="17"/>
      <c r="G53" s="17"/>
    </row>
    <row r="54" spans="2:7" ht="12.75">
      <c r="B54" s="5" t="s">
        <v>82</v>
      </c>
      <c r="C54" s="16"/>
      <c r="D54" s="17"/>
      <c r="E54" s="17"/>
      <c r="F54" s="17"/>
      <c r="G54" s="17"/>
    </row>
    <row r="55" spans="2:7" ht="15.75" customHeight="1">
      <c r="B55" s="47" t="s">
        <v>101</v>
      </c>
      <c r="C55" s="47"/>
      <c r="D55" s="47"/>
      <c r="E55" s="47"/>
      <c r="F55" s="47"/>
      <c r="G55" s="47"/>
    </row>
    <row r="56" spans="2:7" ht="12.75" customHeight="1">
      <c r="B56" s="47"/>
      <c r="C56" s="47"/>
      <c r="D56" s="47"/>
      <c r="E56" s="47"/>
      <c r="F56" s="47"/>
      <c r="G56" s="47"/>
    </row>
    <row r="57" spans="2:7" ht="12.75" customHeight="1">
      <c r="B57" s="47"/>
      <c r="C57" s="47"/>
      <c r="D57" s="47"/>
      <c r="E57" s="47"/>
      <c r="F57" s="47"/>
      <c r="G57" s="47"/>
    </row>
    <row r="58" spans="3:7" ht="12.75">
      <c r="C58" s="16"/>
      <c r="D58" s="17"/>
      <c r="E58" s="17"/>
      <c r="F58" s="17"/>
      <c r="G58" s="17"/>
    </row>
    <row r="59" spans="3:7" ht="12.75">
      <c r="C59" s="16"/>
      <c r="D59" s="17"/>
      <c r="E59" s="17"/>
      <c r="F59" s="17"/>
      <c r="G59" s="17"/>
    </row>
    <row r="60" spans="3:7" ht="12.75">
      <c r="C60" s="16"/>
      <c r="D60" s="25"/>
      <c r="E60" s="17"/>
      <c r="F60" s="17"/>
      <c r="G60" s="17"/>
    </row>
    <row r="61" spans="3:7" ht="12.75">
      <c r="C61" s="16"/>
      <c r="D61" s="17"/>
      <c r="E61" s="17"/>
      <c r="F61" s="17"/>
      <c r="G61" s="17"/>
    </row>
    <row r="62" ht="12.75">
      <c r="C62" s="16"/>
    </row>
    <row r="63" ht="12.75">
      <c r="C63" s="16"/>
    </row>
    <row r="64" ht="12.75">
      <c r="C64" s="16"/>
    </row>
    <row r="65" ht="12.75">
      <c r="C65" s="16"/>
    </row>
    <row r="66" spans="2:3" ht="12.75">
      <c r="B66" s="5" t="s">
        <v>52</v>
      </c>
      <c r="C66" s="16"/>
    </row>
    <row r="67" spans="2:3" ht="12.75">
      <c r="B67" s="5" t="s">
        <v>112</v>
      </c>
      <c r="C67" s="16"/>
    </row>
    <row r="68" ht="12.75">
      <c r="C68" s="16"/>
    </row>
    <row r="69" ht="12.75">
      <c r="C69" s="16"/>
    </row>
    <row r="70" ht="12.75">
      <c r="C70" s="16"/>
    </row>
    <row r="71" ht="12.75">
      <c r="C71" s="16"/>
    </row>
    <row r="72" ht="12.75">
      <c r="C72" s="16"/>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4"/>
  <sheetViews>
    <sheetView workbookViewId="0" topLeftCell="A1">
      <selection activeCell="E28" sqref="E28"/>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31"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51</v>
      </c>
      <c r="C1" s="7"/>
      <c r="D1" s="7"/>
      <c r="F1" s="8"/>
    </row>
    <row r="2" spans="2:6" ht="12.75" customHeight="1">
      <c r="B2" s="10" t="s">
        <v>60</v>
      </c>
      <c r="C2" s="7"/>
      <c r="D2" s="7"/>
      <c r="F2" s="8"/>
    </row>
    <row r="4" spans="2:4" ht="15">
      <c r="B4" s="4" t="s">
        <v>146</v>
      </c>
      <c r="C4" s="4"/>
      <c r="D4" s="4"/>
    </row>
    <row r="5" spans="2:4" ht="15">
      <c r="B5" s="27"/>
      <c r="C5" s="4"/>
      <c r="D5" s="4"/>
    </row>
    <row r="7" spans="5:14" ht="12.75">
      <c r="E7" s="11" t="s">
        <v>47</v>
      </c>
      <c r="F7" s="12" t="s">
        <v>47</v>
      </c>
      <c r="I7" s="49"/>
      <c r="J7" s="49"/>
      <c r="N7" s="32"/>
    </row>
    <row r="8" spans="5:14" ht="12.75">
      <c r="E8" s="13" t="s">
        <v>144</v>
      </c>
      <c r="F8" s="13" t="s">
        <v>63</v>
      </c>
      <c r="N8" s="32"/>
    </row>
    <row r="9" spans="5:14" ht="12.75">
      <c r="E9" s="11">
        <v>2007</v>
      </c>
      <c r="F9" s="12">
        <v>2006</v>
      </c>
      <c r="N9" s="14"/>
    </row>
    <row r="10" spans="3:14" ht="12.75">
      <c r="C10" s="15" t="s">
        <v>6</v>
      </c>
      <c r="D10" s="15"/>
      <c r="E10" s="11" t="s">
        <v>0</v>
      </c>
      <c r="F10" s="12" t="s">
        <v>0</v>
      </c>
      <c r="N10" s="32"/>
    </row>
    <row r="11" spans="3:14" ht="12.75">
      <c r="C11" s="15"/>
      <c r="D11" s="15"/>
      <c r="E11" s="11"/>
      <c r="F11" s="50" t="s">
        <v>128</v>
      </c>
      <c r="N11" s="32"/>
    </row>
    <row r="12" spans="3:14" ht="12.75" customHeight="1">
      <c r="C12" s="16"/>
      <c r="F12" s="50"/>
      <c r="N12" s="33"/>
    </row>
    <row r="13" spans="3:14" ht="12.75">
      <c r="C13" s="16"/>
      <c r="E13" s="34"/>
      <c r="F13" s="34"/>
      <c r="N13" s="14"/>
    </row>
    <row r="14" spans="2:6" ht="12.75" customHeight="1">
      <c r="B14" s="3" t="s">
        <v>11</v>
      </c>
      <c r="C14" s="16"/>
      <c r="E14" s="34"/>
      <c r="F14" s="34"/>
    </row>
    <row r="15" spans="2:6" ht="12.75" customHeight="1">
      <c r="B15" s="3"/>
      <c r="C15" s="16"/>
      <c r="E15" s="34"/>
      <c r="F15" s="34"/>
    </row>
    <row r="16" spans="2:6" ht="12.75" customHeight="1">
      <c r="B16" s="3" t="s">
        <v>90</v>
      </c>
      <c r="C16" s="16"/>
      <c r="E16" s="34"/>
      <c r="F16" s="34"/>
    </row>
    <row r="17" spans="2:9" ht="12.75">
      <c r="B17" s="35" t="s">
        <v>12</v>
      </c>
      <c r="C17" s="16"/>
      <c r="E17" s="34">
        <v>23268</v>
      </c>
      <c r="F17" s="34">
        <f>25348-1104</f>
        <v>24244</v>
      </c>
      <c r="I17" s="14"/>
    </row>
    <row r="18" spans="2:9" ht="12.75">
      <c r="B18" s="35"/>
      <c r="C18" s="16"/>
      <c r="E18" s="34"/>
      <c r="F18" s="34"/>
      <c r="I18" s="14"/>
    </row>
    <row r="19" spans="2:10" ht="12.75">
      <c r="B19" s="35" t="s">
        <v>75</v>
      </c>
      <c r="C19" s="16"/>
      <c r="E19" s="34">
        <v>2335</v>
      </c>
      <c r="F19" s="34">
        <v>2335</v>
      </c>
      <c r="I19" s="14"/>
      <c r="J19" s="36"/>
    </row>
    <row r="20" spans="2:9" ht="12.75" customHeight="1">
      <c r="B20" s="35"/>
      <c r="C20" s="16"/>
      <c r="E20" s="34"/>
      <c r="F20" s="34"/>
      <c r="I20" s="14"/>
    </row>
    <row r="21" spans="2:9" ht="12.75" customHeight="1">
      <c r="B21" s="35" t="s">
        <v>89</v>
      </c>
      <c r="C21" s="16"/>
      <c r="E21" s="34">
        <v>4572</v>
      </c>
      <c r="F21" s="34">
        <v>4572</v>
      </c>
      <c r="I21" s="14"/>
    </row>
    <row r="22" spans="2:9" ht="12.75" customHeight="1">
      <c r="B22" s="35"/>
      <c r="C22" s="16"/>
      <c r="E22" s="34"/>
      <c r="F22" s="34"/>
      <c r="I22" s="14"/>
    </row>
    <row r="23" spans="2:9" ht="12.75" customHeight="1">
      <c r="B23" s="35" t="s">
        <v>127</v>
      </c>
      <c r="C23" s="16"/>
      <c r="E23" s="34">
        <v>1095</v>
      </c>
      <c r="F23" s="34">
        <v>1104</v>
      </c>
      <c r="I23" s="14"/>
    </row>
    <row r="24" spans="2:9" ht="12.75" customHeight="1">
      <c r="B24" s="35"/>
      <c r="C24" s="16"/>
      <c r="E24" s="34"/>
      <c r="F24" s="34"/>
      <c r="I24" s="14"/>
    </row>
    <row r="25" spans="2:9" ht="12.75">
      <c r="B25" s="35" t="s">
        <v>13</v>
      </c>
      <c r="C25" s="16"/>
      <c r="E25" s="34">
        <v>3</v>
      </c>
      <c r="F25" s="34">
        <v>126</v>
      </c>
      <c r="I25" s="14"/>
    </row>
    <row r="26" spans="2:9" ht="12.75" customHeight="1">
      <c r="B26" s="35"/>
      <c r="C26" s="16"/>
      <c r="E26" s="34"/>
      <c r="F26" s="34"/>
      <c r="I26" s="14"/>
    </row>
    <row r="27" spans="2:9" ht="12.75" customHeight="1">
      <c r="B27" s="35" t="s">
        <v>80</v>
      </c>
      <c r="C27" s="16"/>
      <c r="E27" s="34">
        <v>216</v>
      </c>
      <c r="F27" s="34">
        <v>243</v>
      </c>
      <c r="I27" s="14"/>
    </row>
    <row r="28" spans="2:9" ht="12.75" customHeight="1">
      <c r="B28" s="35"/>
      <c r="C28" s="16"/>
      <c r="E28" s="34"/>
      <c r="F28" s="34"/>
      <c r="I28" s="14"/>
    </row>
    <row r="29" spans="3:9" ht="7.5" customHeight="1">
      <c r="C29" s="16"/>
      <c r="D29" s="9"/>
      <c r="E29" s="38"/>
      <c r="F29" s="38"/>
      <c r="G29" s="9"/>
      <c r="I29" s="14"/>
    </row>
    <row r="30" spans="3:9" ht="12.75">
      <c r="C30" s="16"/>
      <c r="D30" s="9"/>
      <c r="E30" s="32"/>
      <c r="F30" s="32"/>
      <c r="G30" s="9"/>
      <c r="I30" s="14"/>
    </row>
    <row r="31" spans="2:9" ht="12.75">
      <c r="B31" s="35"/>
      <c r="C31" s="16"/>
      <c r="E31" s="37">
        <f>SUM(E17:E28)</f>
        <v>31489</v>
      </c>
      <c r="F31" s="37">
        <f>SUM(F17:F28)</f>
        <v>32624</v>
      </c>
      <c r="I31" s="14"/>
    </row>
    <row r="32" spans="2:9" ht="12.75">
      <c r="B32" s="35"/>
      <c r="C32" s="16"/>
      <c r="E32" s="34"/>
      <c r="F32" s="34"/>
      <c r="I32" s="14"/>
    </row>
    <row r="33" spans="2:9" ht="12.75">
      <c r="B33" s="3" t="s">
        <v>14</v>
      </c>
      <c r="C33" s="16"/>
      <c r="E33" s="34"/>
      <c r="F33" s="34"/>
      <c r="I33" s="14"/>
    </row>
    <row r="34" spans="3:9" ht="12.75" customHeight="1">
      <c r="C34" s="16"/>
      <c r="D34" s="9"/>
      <c r="E34" s="32"/>
      <c r="F34" s="32"/>
      <c r="G34" s="9"/>
      <c r="I34" s="14"/>
    </row>
    <row r="35" spans="2:9" ht="12.75">
      <c r="B35" s="5" t="s">
        <v>15</v>
      </c>
      <c r="C35" s="16"/>
      <c r="D35" s="9"/>
      <c r="E35" s="32">
        <v>11097</v>
      </c>
      <c r="F35" s="32">
        <v>11204</v>
      </c>
      <c r="G35" s="9"/>
      <c r="I35" s="14"/>
    </row>
    <row r="36" spans="3:9" ht="12.75" customHeight="1">
      <c r="C36" s="16"/>
      <c r="D36" s="9"/>
      <c r="E36" s="32"/>
      <c r="F36" s="32"/>
      <c r="G36" s="9"/>
      <c r="I36" s="14"/>
    </row>
    <row r="37" spans="2:9" ht="12.75">
      <c r="B37" s="5" t="s">
        <v>76</v>
      </c>
      <c r="C37" s="16"/>
      <c r="D37" s="9"/>
      <c r="E37" s="32">
        <v>18818</v>
      </c>
      <c r="F37" s="32">
        <v>19793</v>
      </c>
      <c r="G37" s="9"/>
      <c r="I37" s="14"/>
    </row>
    <row r="38" spans="2:9" ht="12.75">
      <c r="B38" s="5" t="s">
        <v>49</v>
      </c>
      <c r="C38" s="16"/>
      <c r="D38" s="9"/>
      <c r="E38" s="32"/>
      <c r="F38" s="32"/>
      <c r="G38" s="9"/>
      <c r="I38" s="14"/>
    </row>
    <row r="39" spans="3:9" ht="12.75">
      <c r="C39" s="16"/>
      <c r="D39" s="9"/>
      <c r="E39" s="32"/>
      <c r="F39" s="32"/>
      <c r="G39" s="9"/>
      <c r="I39" s="14"/>
    </row>
    <row r="40" spans="2:9" ht="12.75">
      <c r="B40" s="5" t="s">
        <v>69</v>
      </c>
      <c r="C40" s="16"/>
      <c r="D40" s="9"/>
      <c r="E40" s="32">
        <v>406</v>
      </c>
      <c r="F40" s="32">
        <v>622</v>
      </c>
      <c r="G40" s="9"/>
      <c r="I40" s="14"/>
    </row>
    <row r="41" spans="3:9" ht="12.75">
      <c r="C41" s="16"/>
      <c r="D41" s="9"/>
      <c r="E41" s="32"/>
      <c r="F41" s="32"/>
      <c r="G41" s="9"/>
      <c r="I41" s="14"/>
    </row>
    <row r="42" spans="2:9" ht="12.75">
      <c r="B42" s="5" t="s">
        <v>16</v>
      </c>
      <c r="C42" s="16"/>
      <c r="D42" s="9"/>
      <c r="E42" s="32">
        <v>3435</v>
      </c>
      <c r="F42" s="32">
        <v>3759</v>
      </c>
      <c r="G42" s="9"/>
      <c r="I42" s="14"/>
    </row>
    <row r="43" spans="3:9" ht="12.75">
      <c r="C43" s="16"/>
      <c r="D43" s="9"/>
      <c r="E43" s="32"/>
      <c r="F43" s="32"/>
      <c r="G43" s="9"/>
      <c r="I43" s="14"/>
    </row>
    <row r="44" spans="2:9" ht="12.75" customHeight="1">
      <c r="B44" s="35" t="s">
        <v>87</v>
      </c>
      <c r="C44" s="16"/>
      <c r="D44" s="9"/>
      <c r="E44" s="32">
        <v>2785</v>
      </c>
      <c r="F44" s="32">
        <v>1433</v>
      </c>
      <c r="G44" s="9"/>
      <c r="I44" s="14"/>
    </row>
    <row r="45" spans="3:9" ht="12.75">
      <c r="C45" s="16"/>
      <c r="D45" s="9"/>
      <c r="E45" s="32"/>
      <c r="F45" s="32"/>
      <c r="G45" s="9"/>
      <c r="I45" s="14"/>
    </row>
    <row r="46" spans="2:9" ht="12.75">
      <c r="B46" s="5" t="s">
        <v>39</v>
      </c>
      <c r="C46" s="16"/>
      <c r="D46" s="9"/>
      <c r="E46" s="32">
        <v>3217</v>
      </c>
      <c r="F46" s="32">
        <v>3174</v>
      </c>
      <c r="G46" s="9"/>
      <c r="I46" s="14"/>
    </row>
    <row r="47" spans="3:9" ht="12.75">
      <c r="C47" s="16"/>
      <c r="D47" s="9"/>
      <c r="E47" s="32"/>
      <c r="F47" s="32"/>
      <c r="G47" s="9"/>
      <c r="I47" s="14"/>
    </row>
    <row r="48" spans="2:9" ht="12.75">
      <c r="B48" s="5" t="s">
        <v>17</v>
      </c>
      <c r="C48" s="16"/>
      <c r="D48" s="9"/>
      <c r="E48" s="37">
        <v>791</v>
      </c>
      <c r="F48" s="37">
        <v>1191</v>
      </c>
      <c r="G48" s="9"/>
      <c r="I48" s="14"/>
    </row>
    <row r="49" spans="3:9" ht="7.5" customHeight="1">
      <c r="C49" s="16"/>
      <c r="D49" s="9"/>
      <c r="E49" s="38"/>
      <c r="F49" s="38"/>
      <c r="G49" s="9"/>
      <c r="I49" s="14"/>
    </row>
    <row r="50" spans="3:9" ht="12.75">
      <c r="C50" s="16"/>
      <c r="D50" s="9"/>
      <c r="E50" s="32"/>
      <c r="F50" s="32"/>
      <c r="G50" s="9"/>
      <c r="I50" s="14"/>
    </row>
    <row r="51" spans="2:9" ht="12.75">
      <c r="B51" s="35"/>
      <c r="C51" s="16"/>
      <c r="E51" s="37">
        <f>SUM(E35:E49)</f>
        <v>40549</v>
      </c>
      <c r="F51" s="37">
        <f>SUM(F35:F49)</f>
        <v>41176</v>
      </c>
      <c r="I51" s="14"/>
    </row>
    <row r="52" spans="2:9" ht="12.75">
      <c r="B52" s="35"/>
      <c r="C52" s="16"/>
      <c r="E52" s="32"/>
      <c r="F52" s="32"/>
      <c r="I52" s="14"/>
    </row>
    <row r="53" spans="2:9" ht="12.75">
      <c r="B53" s="35"/>
      <c r="C53" s="16"/>
      <c r="E53" s="32"/>
      <c r="F53" s="32"/>
      <c r="I53" s="14"/>
    </row>
    <row r="54" spans="2:9" ht="13.5" thickBot="1">
      <c r="B54" s="3" t="s">
        <v>91</v>
      </c>
      <c r="C54" s="16"/>
      <c r="D54" s="9"/>
      <c r="E54" s="39">
        <f>+E51+E31</f>
        <v>72038</v>
      </c>
      <c r="F54" s="39">
        <f>+F51+F31</f>
        <v>73800</v>
      </c>
      <c r="G54" s="9"/>
      <c r="H54" s="30"/>
      <c r="I54" s="14"/>
    </row>
    <row r="55" spans="3:9" ht="7.5" customHeight="1">
      <c r="C55" s="16"/>
      <c r="D55" s="9"/>
      <c r="E55" s="32"/>
      <c r="F55" s="32"/>
      <c r="G55" s="9"/>
      <c r="I55" s="14"/>
    </row>
    <row r="56" spans="3:9" ht="12.75">
      <c r="C56" s="16"/>
      <c r="D56" s="9"/>
      <c r="E56" s="32"/>
      <c r="F56" s="32"/>
      <c r="G56" s="9"/>
      <c r="I56" s="14"/>
    </row>
    <row r="57" spans="2:9" ht="12.75">
      <c r="B57" s="5" t="s">
        <v>50</v>
      </c>
      <c r="C57" s="16"/>
      <c r="D57" s="9"/>
      <c r="E57" s="32"/>
      <c r="F57" s="32"/>
      <c r="G57" s="9"/>
      <c r="I57" s="14"/>
    </row>
    <row r="58" spans="3:9" ht="12.75">
      <c r="C58" s="16"/>
      <c r="D58" s="9"/>
      <c r="E58" s="32"/>
      <c r="F58" s="32"/>
      <c r="G58" s="9"/>
      <c r="I58" s="14"/>
    </row>
    <row r="59" spans="2:9" ht="12.75">
      <c r="B59" s="3" t="s">
        <v>92</v>
      </c>
      <c r="C59" s="16"/>
      <c r="D59" s="9"/>
      <c r="E59" s="32"/>
      <c r="F59" s="32"/>
      <c r="G59" s="9"/>
      <c r="I59" s="14"/>
    </row>
    <row r="60" spans="3:9" ht="12.75">
      <c r="C60" s="16"/>
      <c r="D60" s="9"/>
      <c r="E60" s="32"/>
      <c r="F60" s="32"/>
      <c r="G60" s="9"/>
      <c r="I60" s="14"/>
    </row>
    <row r="61" spans="2:9" ht="12.75">
      <c r="B61" s="3" t="s">
        <v>93</v>
      </c>
      <c r="C61" s="16"/>
      <c r="D61" s="9"/>
      <c r="E61" s="32"/>
      <c r="F61" s="32"/>
      <c r="G61" s="9"/>
      <c r="I61" s="14"/>
    </row>
    <row r="62" spans="3:9" ht="12.75">
      <c r="C62" s="16"/>
      <c r="D62" s="9"/>
      <c r="E62" s="32"/>
      <c r="F62" s="32"/>
      <c r="G62" s="9"/>
      <c r="I62" s="14"/>
    </row>
    <row r="63" spans="2:9" ht="12.75">
      <c r="B63" s="5" t="s">
        <v>26</v>
      </c>
      <c r="C63" s="16"/>
      <c r="D63" s="9"/>
      <c r="E63" s="32">
        <v>40001</v>
      </c>
      <c r="F63" s="32">
        <v>40001</v>
      </c>
      <c r="G63" s="9"/>
      <c r="I63" s="14"/>
    </row>
    <row r="64" spans="3:9" ht="12.75">
      <c r="C64" s="16"/>
      <c r="D64" s="9"/>
      <c r="E64" s="32"/>
      <c r="F64" s="32"/>
      <c r="G64" s="9"/>
      <c r="I64" s="14"/>
    </row>
    <row r="65" spans="2:9" ht="12.75">
      <c r="B65" s="5" t="s">
        <v>27</v>
      </c>
      <c r="C65" s="16"/>
      <c r="D65" s="9"/>
      <c r="E65" s="32">
        <f>+ChangesInEquity!D21+ChangesInEquity!E21+ChangesInEquity!F21</f>
        <v>809</v>
      </c>
      <c r="F65" s="32">
        <v>2535</v>
      </c>
      <c r="G65" s="9"/>
      <c r="I65" s="14"/>
    </row>
    <row r="66" spans="3:9" ht="7.5" customHeight="1">
      <c r="C66" s="16"/>
      <c r="D66" s="9"/>
      <c r="E66" s="37"/>
      <c r="F66" s="37"/>
      <c r="G66" s="9"/>
      <c r="I66" s="14"/>
    </row>
    <row r="67" spans="3:9" ht="12.75">
      <c r="C67" s="16"/>
      <c r="D67" s="9"/>
      <c r="E67" s="32"/>
      <c r="F67" s="32"/>
      <c r="G67" s="9"/>
      <c r="I67" s="14"/>
    </row>
    <row r="68" spans="2:9" ht="12.75">
      <c r="B68" s="3"/>
      <c r="C68" s="16"/>
      <c r="D68" s="9"/>
      <c r="E68" s="32">
        <f>SUM(E63:E65)</f>
        <v>40810</v>
      </c>
      <c r="F68" s="32">
        <f>SUM(F63:F65)</f>
        <v>42536</v>
      </c>
      <c r="G68" s="9"/>
      <c r="I68" s="14"/>
    </row>
    <row r="69" spans="2:9" ht="12.75">
      <c r="B69" s="3"/>
      <c r="C69" s="16"/>
      <c r="D69" s="9"/>
      <c r="E69" s="32"/>
      <c r="F69" s="32"/>
      <c r="G69" s="9"/>
      <c r="I69" s="14"/>
    </row>
    <row r="70" spans="2:9" ht="12.75">
      <c r="B70" s="3" t="s">
        <v>94</v>
      </c>
      <c r="C70" s="16"/>
      <c r="D70" s="9"/>
      <c r="E70" s="32">
        <v>0</v>
      </c>
      <c r="F70" s="32">
        <v>0</v>
      </c>
      <c r="G70" s="9"/>
      <c r="I70" s="14"/>
    </row>
    <row r="71" spans="3:9" ht="7.5" customHeight="1">
      <c r="C71" s="16"/>
      <c r="D71" s="9"/>
      <c r="E71" s="37"/>
      <c r="F71" s="37"/>
      <c r="G71" s="9"/>
      <c r="I71" s="14"/>
    </row>
    <row r="72" spans="3:9" ht="12.75">
      <c r="C72" s="16"/>
      <c r="D72" s="9"/>
      <c r="E72" s="32"/>
      <c r="F72" s="32"/>
      <c r="G72" s="9"/>
      <c r="I72" s="14"/>
    </row>
    <row r="73" spans="2:9" ht="12.75">
      <c r="B73" s="3" t="s">
        <v>95</v>
      </c>
      <c r="C73" s="16"/>
      <c r="D73" s="9"/>
      <c r="E73" s="37">
        <f>SUM(E66:E70)</f>
        <v>40810</v>
      </c>
      <c r="F73" s="37">
        <f>SUM(F66:F70)</f>
        <v>42536</v>
      </c>
      <c r="G73" s="9"/>
      <c r="I73" s="14"/>
    </row>
    <row r="74" spans="2:9" ht="12.75">
      <c r="B74" s="3"/>
      <c r="C74" s="16"/>
      <c r="D74" s="9"/>
      <c r="E74" s="32"/>
      <c r="F74" s="32"/>
      <c r="G74" s="9"/>
      <c r="I74" s="14"/>
    </row>
    <row r="75" spans="2:9" ht="12.75">
      <c r="B75" s="3" t="s">
        <v>24</v>
      </c>
      <c r="C75" s="16"/>
      <c r="E75" s="34"/>
      <c r="F75" s="34"/>
      <c r="I75" s="14"/>
    </row>
    <row r="76" spans="3:9" ht="12.75">
      <c r="C76" s="16"/>
      <c r="E76" s="34"/>
      <c r="F76" s="34"/>
      <c r="I76" s="14"/>
    </row>
    <row r="77" spans="3:9" ht="7.5" customHeight="1">
      <c r="C77" s="16"/>
      <c r="D77" s="9"/>
      <c r="E77" s="32"/>
      <c r="F77" s="32"/>
      <c r="G77" s="9"/>
      <c r="I77" s="14"/>
    </row>
    <row r="78" spans="2:9" ht="12.75">
      <c r="B78" s="5" t="s">
        <v>68</v>
      </c>
      <c r="C78" s="16" t="s">
        <v>48</v>
      </c>
      <c r="D78" s="9"/>
      <c r="E78" s="32">
        <v>4926</v>
      </c>
      <c r="F78" s="32">
        <f>3558+18</f>
        <v>3576</v>
      </c>
      <c r="G78" s="9"/>
      <c r="I78" s="14"/>
    </row>
    <row r="79" spans="3:9" ht="12.75">
      <c r="C79" s="16"/>
      <c r="D79" s="9"/>
      <c r="E79" s="32"/>
      <c r="F79" s="32"/>
      <c r="G79" s="9"/>
      <c r="I79" s="14"/>
    </row>
    <row r="80" spans="2:9" ht="12.75">
      <c r="B80" s="5" t="s">
        <v>25</v>
      </c>
      <c r="C80" s="16"/>
      <c r="D80" s="9"/>
      <c r="E80" s="33">
        <v>421</v>
      </c>
      <c r="F80" s="33">
        <v>421</v>
      </c>
      <c r="G80" s="9"/>
      <c r="I80" s="14"/>
    </row>
    <row r="81" spans="3:9" ht="7.5" customHeight="1">
      <c r="C81" s="16"/>
      <c r="D81" s="9"/>
      <c r="E81" s="37"/>
      <c r="F81" s="37"/>
      <c r="G81" s="9"/>
      <c r="I81" s="14"/>
    </row>
    <row r="82" spans="3:9" ht="12.75">
      <c r="C82" s="16"/>
      <c r="E82" s="34"/>
      <c r="F82" s="34"/>
      <c r="G82" s="9"/>
      <c r="I82" s="14"/>
    </row>
    <row r="83" spans="3:9" ht="12.75">
      <c r="C83" s="16"/>
      <c r="E83" s="37">
        <f>SUM(E78:E80)</f>
        <v>5347</v>
      </c>
      <c r="F83" s="37">
        <f>SUM(F78:F80)</f>
        <v>3997</v>
      </c>
      <c r="G83" s="9"/>
      <c r="I83" s="14"/>
    </row>
    <row r="84" spans="3:9" ht="12.75">
      <c r="C84" s="16"/>
      <c r="D84" s="9"/>
      <c r="E84" s="32"/>
      <c r="F84" s="32"/>
      <c r="G84" s="9"/>
      <c r="I84" s="14"/>
    </row>
    <row r="85" spans="2:9" ht="12.75">
      <c r="B85" s="3" t="s">
        <v>18</v>
      </c>
      <c r="C85" s="16"/>
      <c r="D85" s="9"/>
      <c r="E85" s="32"/>
      <c r="F85" s="32"/>
      <c r="G85" s="9"/>
      <c r="I85" s="14"/>
    </row>
    <row r="86" spans="3:9" ht="12.75">
      <c r="C86" s="16"/>
      <c r="D86" s="9"/>
      <c r="E86" s="32"/>
      <c r="F86" s="32"/>
      <c r="G86" s="9"/>
      <c r="I86" s="14"/>
    </row>
    <row r="87" spans="2:9" ht="12.75">
      <c r="B87" s="5" t="s">
        <v>19</v>
      </c>
      <c r="C87" s="16"/>
      <c r="D87" s="9"/>
      <c r="E87" s="32">
        <v>9210</v>
      </c>
      <c r="F87" s="32">
        <v>10139</v>
      </c>
      <c r="G87" s="9"/>
      <c r="I87" s="14"/>
    </row>
    <row r="88" spans="3:9" ht="12.75">
      <c r="C88" s="16"/>
      <c r="D88" s="9"/>
      <c r="E88" s="32"/>
      <c r="F88" s="32"/>
      <c r="G88" s="9"/>
      <c r="I88" s="14"/>
    </row>
    <row r="89" spans="2:9" ht="12.75">
      <c r="B89" s="5" t="s">
        <v>20</v>
      </c>
      <c r="C89" s="16"/>
      <c r="D89" s="9"/>
      <c r="E89" s="32">
        <v>298</v>
      </c>
      <c r="F89" s="32">
        <v>192</v>
      </c>
      <c r="G89" s="9"/>
      <c r="I89" s="14"/>
    </row>
    <row r="90" spans="3:9" ht="12.75">
      <c r="C90" s="16"/>
      <c r="D90" s="9"/>
      <c r="E90" s="32"/>
      <c r="F90" s="32"/>
      <c r="G90" s="9"/>
      <c r="I90" s="14"/>
    </row>
    <row r="91" spans="2:9" ht="12.75">
      <c r="B91" s="5" t="s">
        <v>21</v>
      </c>
      <c r="C91" s="16"/>
      <c r="D91" s="9"/>
      <c r="E91" s="32">
        <v>2469</v>
      </c>
      <c r="F91" s="32">
        <v>3975</v>
      </c>
      <c r="G91" s="9"/>
      <c r="I91" s="14"/>
    </row>
    <row r="92" spans="3:9" ht="12.75">
      <c r="C92" s="16"/>
      <c r="D92" s="9"/>
      <c r="E92" s="32"/>
      <c r="F92" s="32"/>
      <c r="G92" s="9"/>
      <c r="I92" s="14"/>
    </row>
    <row r="93" spans="2:9" ht="12.75">
      <c r="B93" s="5" t="s">
        <v>22</v>
      </c>
      <c r="C93" s="16" t="s">
        <v>48</v>
      </c>
      <c r="D93" s="9"/>
      <c r="E93" s="32">
        <v>13890</v>
      </c>
      <c r="F93" s="32">
        <v>12960</v>
      </c>
      <c r="G93" s="9"/>
      <c r="H93" s="30"/>
      <c r="I93" s="14"/>
    </row>
    <row r="94" spans="3:9" ht="12.75">
      <c r="C94" s="16"/>
      <c r="D94" s="9"/>
      <c r="E94" s="32"/>
      <c r="F94" s="32"/>
      <c r="G94" s="9"/>
      <c r="I94" s="14"/>
    </row>
    <row r="95" spans="2:9" ht="12.75">
      <c r="B95" s="5" t="s">
        <v>23</v>
      </c>
      <c r="C95" s="16"/>
      <c r="D95" s="9"/>
      <c r="E95" s="32">
        <v>14</v>
      </c>
      <c r="F95" s="32">
        <v>1</v>
      </c>
      <c r="G95" s="9"/>
      <c r="I95" s="14"/>
    </row>
    <row r="96" spans="3:9" ht="7.5" customHeight="1">
      <c r="C96" s="16"/>
      <c r="D96" s="9"/>
      <c r="E96" s="37"/>
      <c r="F96" s="37"/>
      <c r="G96" s="9"/>
      <c r="I96" s="14"/>
    </row>
    <row r="97" spans="3:9" ht="12.75">
      <c r="C97" s="16"/>
      <c r="D97" s="9"/>
      <c r="E97" s="32"/>
      <c r="F97" s="32"/>
      <c r="G97" s="9"/>
      <c r="I97" s="14"/>
    </row>
    <row r="98" spans="3:9" ht="12.75">
      <c r="C98" s="16"/>
      <c r="D98" s="9"/>
      <c r="E98" s="32">
        <f>SUM(E87:E95)</f>
        <v>25881</v>
      </c>
      <c r="F98" s="32">
        <f>SUM(F87:F95)</f>
        <v>27267</v>
      </c>
      <c r="G98" s="9"/>
      <c r="I98" s="14"/>
    </row>
    <row r="99" spans="3:9" ht="7.5" customHeight="1">
      <c r="C99" s="16"/>
      <c r="D99" s="9"/>
      <c r="E99" s="37"/>
      <c r="F99" s="37"/>
      <c r="G99" s="9"/>
      <c r="I99" s="14"/>
    </row>
    <row r="100" spans="2:9" ht="12.75">
      <c r="B100" s="3"/>
      <c r="C100" s="16"/>
      <c r="E100" s="34"/>
      <c r="F100" s="34"/>
      <c r="G100" s="9"/>
      <c r="I100" s="14"/>
    </row>
    <row r="101" spans="3:9" ht="7.5" customHeight="1">
      <c r="C101" s="16"/>
      <c r="D101" s="9"/>
      <c r="E101" s="34"/>
      <c r="F101" s="34"/>
      <c r="G101" s="9"/>
      <c r="I101" s="14"/>
    </row>
    <row r="102" spans="2:9" ht="12.75">
      <c r="B102" s="3" t="s">
        <v>96</v>
      </c>
      <c r="C102" s="16"/>
      <c r="D102" s="9"/>
      <c r="E102" s="34">
        <f>+E98+E83</f>
        <v>31228</v>
      </c>
      <c r="F102" s="34">
        <f>+F98+F83</f>
        <v>31264</v>
      </c>
      <c r="G102" s="9"/>
      <c r="I102" s="14"/>
    </row>
    <row r="103" spans="3:9" ht="7.5" customHeight="1">
      <c r="C103" s="16"/>
      <c r="D103" s="9"/>
      <c r="E103" s="37"/>
      <c r="F103" s="37"/>
      <c r="G103" s="9"/>
      <c r="I103" s="14"/>
    </row>
    <row r="104" spans="3:9" ht="12.75">
      <c r="C104" s="16"/>
      <c r="D104" s="9"/>
      <c r="E104" s="32"/>
      <c r="F104" s="32"/>
      <c r="G104" s="9"/>
      <c r="I104" s="14"/>
    </row>
    <row r="105" spans="3:9" ht="12.75">
      <c r="C105" s="16"/>
      <c r="D105" s="9"/>
      <c r="E105" s="32"/>
      <c r="F105" s="32"/>
      <c r="G105" s="9"/>
      <c r="I105" s="14"/>
    </row>
    <row r="106" spans="2:9" ht="13.5" thickBot="1">
      <c r="B106" s="3" t="s">
        <v>97</v>
      </c>
      <c r="C106" s="16"/>
      <c r="D106" s="9"/>
      <c r="E106" s="39">
        <f>+E102+E73</f>
        <v>72038</v>
      </c>
      <c r="F106" s="39">
        <f>+F102+F73</f>
        <v>73800</v>
      </c>
      <c r="G106" s="9"/>
      <c r="I106" s="14"/>
    </row>
    <row r="107" spans="3:9" ht="12.75">
      <c r="C107" s="16"/>
      <c r="D107" s="9"/>
      <c r="E107" s="32"/>
      <c r="F107" s="32"/>
      <c r="G107" s="9"/>
      <c r="I107" s="14"/>
    </row>
    <row r="108" spans="3:6" ht="12.75">
      <c r="C108" s="16"/>
      <c r="E108" s="34"/>
      <c r="F108" s="34"/>
    </row>
    <row r="109" spans="3:6" ht="12.75">
      <c r="C109" s="16"/>
      <c r="E109" s="45"/>
      <c r="F109" s="34"/>
    </row>
    <row r="110" spans="3:6" ht="12.75">
      <c r="C110" s="16"/>
      <c r="E110" s="34"/>
      <c r="F110" s="34"/>
    </row>
    <row r="111" spans="3:6" ht="12.75">
      <c r="C111" s="16"/>
      <c r="E111" s="34"/>
      <c r="F111" s="34"/>
    </row>
    <row r="112" spans="3:6" ht="12.75">
      <c r="C112" s="16"/>
      <c r="E112" s="34"/>
      <c r="F112" s="34"/>
    </row>
    <row r="113" ht="12.75">
      <c r="B113" s="5" t="s">
        <v>66</v>
      </c>
    </row>
    <row r="114" ht="12.75">
      <c r="B114" s="5" t="s">
        <v>111</v>
      </c>
    </row>
  </sheetData>
  <mergeCells count="2">
    <mergeCell ref="I7:J7"/>
    <mergeCell ref="F11:F12"/>
  </mergeCells>
  <printOptions horizontalCentered="1"/>
  <pageMargins left="0.5" right="0.17" top="0.75" bottom="0.5" header="0.5" footer="0.5"/>
  <pageSetup fitToHeight="2" horizontalDpi="180" verticalDpi="180" orientation="portrait" paperSize="9" r:id="rId1"/>
  <rowBreaks count="1" manualBreakCount="1">
    <brk id="57" max="6" man="1"/>
  </rowBreaks>
</worksheet>
</file>

<file path=xl/worksheets/sheet3.xml><?xml version="1.0" encoding="utf-8"?>
<worksheet xmlns="http://schemas.openxmlformats.org/spreadsheetml/2006/main" xmlns:r="http://schemas.openxmlformats.org/officeDocument/2006/relationships">
  <sheetPr>
    <pageSetUpPr fitToPage="1"/>
  </sheetPr>
  <dimension ref="B2:G70"/>
  <sheetViews>
    <sheetView workbookViewId="0" topLeftCell="A58">
      <selection activeCell="B34" sqref="B34"/>
    </sheetView>
  </sheetViews>
  <sheetFormatPr defaultColWidth="9.140625" defaultRowHeight="12.75"/>
  <cols>
    <col min="1" max="1" width="4.8515625" style="5" customWidth="1"/>
    <col min="2" max="2" width="36.421875" style="5" customWidth="1"/>
    <col min="3" max="4" width="13.7109375" style="5" customWidth="1"/>
    <col min="5" max="5" width="14.28125" style="5" customWidth="1"/>
    <col min="6" max="6" width="19.421875" style="5" customWidth="1"/>
    <col min="7" max="7" width="15.421875" style="5" customWidth="1"/>
    <col min="8" max="16384" width="9.140625" style="5" customWidth="1"/>
  </cols>
  <sheetData>
    <row r="2" spans="2:6" ht="17.25" customHeight="1">
      <c r="B2" s="6" t="s">
        <v>51</v>
      </c>
      <c r="F2" s="8"/>
    </row>
    <row r="3" spans="2:6" ht="12.75" customHeight="1">
      <c r="B3" s="10" t="s">
        <v>60</v>
      </c>
      <c r="F3" s="8"/>
    </row>
    <row r="5" ht="15">
      <c r="B5" s="4" t="s">
        <v>147</v>
      </c>
    </row>
    <row r="6" ht="12.75">
      <c r="B6" s="27"/>
    </row>
    <row r="7" ht="12.75">
      <c r="B7" s="27"/>
    </row>
    <row r="8" spans="4:6" ht="12.75">
      <c r="D8" s="51" t="s">
        <v>83</v>
      </c>
      <c r="E8" s="51"/>
      <c r="F8" s="28" t="s">
        <v>84</v>
      </c>
    </row>
    <row r="9" spans="3:7" ht="12.75" customHeight="1">
      <c r="C9" s="12" t="s">
        <v>71</v>
      </c>
      <c r="D9" s="12" t="s">
        <v>42</v>
      </c>
      <c r="E9" s="12" t="s">
        <v>44</v>
      </c>
      <c r="F9" s="12" t="s">
        <v>108</v>
      </c>
      <c r="G9" s="12" t="s">
        <v>102</v>
      </c>
    </row>
    <row r="10" spans="3:7" ht="12.75">
      <c r="C10" s="12" t="s">
        <v>43</v>
      </c>
      <c r="D10" s="12" t="s">
        <v>86</v>
      </c>
      <c r="E10" s="12" t="s">
        <v>85</v>
      </c>
      <c r="F10" s="12"/>
      <c r="G10" s="12" t="s">
        <v>103</v>
      </c>
    </row>
    <row r="11" spans="3:7" ht="12.75">
      <c r="C11" s="12" t="s">
        <v>0</v>
      </c>
      <c r="D11" s="12" t="s">
        <v>0</v>
      </c>
      <c r="E11" s="12" t="s">
        <v>0</v>
      </c>
      <c r="F11" s="12" t="s">
        <v>0</v>
      </c>
      <c r="G11" s="12" t="s">
        <v>0</v>
      </c>
    </row>
    <row r="12" spans="3:7" ht="12.75">
      <c r="C12" s="12"/>
      <c r="D12" s="12"/>
      <c r="E12" s="12"/>
      <c r="F12" s="12"/>
      <c r="G12" s="12"/>
    </row>
    <row r="14" spans="2:7" ht="12.75" customHeight="1">
      <c r="B14" s="5" t="s">
        <v>114</v>
      </c>
      <c r="C14" s="17">
        <v>40001</v>
      </c>
      <c r="D14" s="17">
        <v>1</v>
      </c>
      <c r="E14" s="17">
        <v>0</v>
      </c>
      <c r="F14" s="17">
        <v>2534</v>
      </c>
      <c r="G14" s="17">
        <f>SUM(C14:F14)</f>
        <v>42536</v>
      </c>
    </row>
    <row r="15" spans="3:7" ht="12.75" customHeight="1">
      <c r="C15" s="17"/>
      <c r="D15" s="17"/>
      <c r="E15" s="17"/>
      <c r="F15" s="17"/>
      <c r="G15" s="17"/>
    </row>
    <row r="16" spans="2:7" ht="12.75">
      <c r="B16" s="5" t="s">
        <v>116</v>
      </c>
      <c r="C16" s="41">
        <v>0</v>
      </c>
      <c r="D16" s="41" t="s">
        <v>72</v>
      </c>
      <c r="E16" s="41">
        <v>0</v>
      </c>
      <c r="F16" s="17">
        <f>+'IS'!F40</f>
        <v>-276</v>
      </c>
      <c r="G16" s="17">
        <f>SUM(C16:F16)</f>
        <v>-276</v>
      </c>
    </row>
    <row r="17" spans="3:7" ht="12.75">
      <c r="C17" s="41"/>
      <c r="D17" s="41"/>
      <c r="E17" s="41"/>
      <c r="F17" s="17"/>
      <c r="G17" s="17"/>
    </row>
    <row r="18" spans="2:7" ht="12.75">
      <c r="B18" s="5" t="s">
        <v>104</v>
      </c>
      <c r="C18" s="41">
        <v>0</v>
      </c>
      <c r="D18" s="41" t="s">
        <v>72</v>
      </c>
      <c r="E18" s="41">
        <v>0</v>
      </c>
      <c r="F18" s="17">
        <v>-1450</v>
      </c>
      <c r="G18" s="17">
        <f>SUM(C18:F18)</f>
        <v>-1450</v>
      </c>
    </row>
    <row r="19" spans="3:7" ht="12.75">
      <c r="C19" s="23"/>
      <c r="D19" s="17"/>
      <c r="E19" s="17"/>
      <c r="F19" s="17"/>
      <c r="G19" s="17"/>
    </row>
    <row r="20" spans="3:7" ht="12.75">
      <c r="C20" s="18"/>
      <c r="D20" s="18"/>
      <c r="E20" s="18"/>
      <c r="F20" s="18"/>
      <c r="G20" s="18"/>
    </row>
    <row r="21" spans="2:7" ht="12.75">
      <c r="B21" s="5" t="s">
        <v>148</v>
      </c>
      <c r="C21" s="2">
        <f>SUM(C14:C18)</f>
        <v>40001</v>
      </c>
      <c r="D21" s="2">
        <f>SUM(D14:D18)</f>
        <v>1</v>
      </c>
      <c r="E21" s="2">
        <f>SUM(E14:E18)</f>
        <v>0</v>
      </c>
      <c r="F21" s="2">
        <f>SUM(F14:F18)</f>
        <v>808</v>
      </c>
      <c r="G21" s="2">
        <f>SUM(G14:G18)</f>
        <v>40810</v>
      </c>
    </row>
    <row r="22" spans="3:7" ht="13.5" thickBot="1">
      <c r="C22" s="21"/>
      <c r="D22" s="21"/>
      <c r="E22" s="21"/>
      <c r="F22" s="21"/>
      <c r="G22" s="21"/>
    </row>
    <row r="23" spans="3:7" ht="12.75">
      <c r="C23" s="17"/>
      <c r="D23" s="17"/>
      <c r="E23" s="17"/>
      <c r="F23" s="17"/>
      <c r="G23" s="17"/>
    </row>
    <row r="24" ht="12.75" customHeight="1"/>
    <row r="25" ht="12.75" customHeight="1">
      <c r="B25" s="5" t="s">
        <v>81</v>
      </c>
    </row>
    <row r="26" spans="2:7" ht="12.75" customHeight="1">
      <c r="B26" s="5" t="s">
        <v>113</v>
      </c>
      <c r="C26" s="17">
        <v>40001</v>
      </c>
      <c r="D26" s="17">
        <v>1</v>
      </c>
      <c r="E26" s="17">
        <v>3242</v>
      </c>
      <c r="F26" s="17">
        <v>2033</v>
      </c>
      <c r="G26" s="17">
        <f>SUM(C26:F26)</f>
        <v>45277</v>
      </c>
    </row>
    <row r="27" spans="2:7" ht="12.75" customHeight="1">
      <c r="B27" s="5" t="s">
        <v>117</v>
      </c>
      <c r="C27" s="41">
        <v>0</v>
      </c>
      <c r="D27" s="41" t="s">
        <v>72</v>
      </c>
      <c r="E27" s="17">
        <v>0</v>
      </c>
      <c r="F27" s="17">
        <v>248</v>
      </c>
      <c r="G27" s="17">
        <f>SUM(C27:F27)</f>
        <v>248</v>
      </c>
    </row>
    <row r="28" spans="2:3" ht="12.75" customHeight="1">
      <c r="B28" s="5" t="s">
        <v>118</v>
      </c>
      <c r="C28" s="41"/>
    </row>
    <row r="29" spans="2:7" ht="12.75" customHeight="1">
      <c r="B29" s="20" t="s">
        <v>109</v>
      </c>
      <c r="C29" s="41">
        <v>0</v>
      </c>
      <c r="D29" s="41" t="s">
        <v>72</v>
      </c>
      <c r="E29" s="17">
        <v>-3273</v>
      </c>
      <c r="F29" s="2">
        <v>3273</v>
      </c>
      <c r="G29" s="2">
        <f>SUM(C29:F29)</f>
        <v>0</v>
      </c>
    </row>
    <row r="30" spans="2:7" ht="12.75" customHeight="1">
      <c r="B30" s="5" t="s">
        <v>115</v>
      </c>
      <c r="C30" s="41">
        <v>0</v>
      </c>
      <c r="D30" s="41" t="s">
        <v>72</v>
      </c>
      <c r="E30" s="2">
        <v>31</v>
      </c>
      <c r="F30" s="41">
        <v>0</v>
      </c>
      <c r="G30" s="2">
        <f>SUM(C30:F30)</f>
        <v>31</v>
      </c>
    </row>
    <row r="31" spans="3:7" ht="12.75" customHeight="1">
      <c r="C31" s="29"/>
      <c r="D31" s="29"/>
      <c r="E31" s="19"/>
      <c r="F31" s="19"/>
      <c r="G31" s="19"/>
    </row>
    <row r="32" spans="3:7" ht="12.75" customHeight="1">
      <c r="C32" s="17">
        <f>SUM(C26:C29)</f>
        <v>40001</v>
      </c>
      <c r="D32" s="17">
        <f>SUM(D26:D29)</f>
        <v>1</v>
      </c>
      <c r="E32" s="17">
        <f>SUM(E26:E30)</f>
        <v>0</v>
      </c>
      <c r="F32" s="17">
        <f>SUM(F26:F29)</f>
        <v>5554</v>
      </c>
      <c r="G32" s="17">
        <f>SUM(G26:G30)</f>
        <v>45556</v>
      </c>
    </row>
    <row r="33" spans="3:7" ht="12.75">
      <c r="C33" s="17"/>
      <c r="D33" s="17"/>
      <c r="E33" s="17"/>
      <c r="F33" s="17"/>
      <c r="G33" s="17"/>
    </row>
    <row r="34" spans="2:7" ht="12.75">
      <c r="B34" s="5" t="s">
        <v>142</v>
      </c>
      <c r="C34" s="41">
        <v>0</v>
      </c>
      <c r="D34" s="41" t="s">
        <v>72</v>
      </c>
      <c r="E34" s="41">
        <v>0</v>
      </c>
      <c r="F34" s="17">
        <f>+'IS'!G40</f>
        <v>-1352</v>
      </c>
      <c r="G34" s="17">
        <f>SUM(C34:F34)</f>
        <v>-1352</v>
      </c>
    </row>
    <row r="35" spans="3:7" ht="12.75">
      <c r="C35" s="41"/>
      <c r="D35" s="41"/>
      <c r="E35" s="41"/>
      <c r="F35" s="17"/>
      <c r="G35" s="17"/>
    </row>
    <row r="36" spans="2:7" ht="12.75">
      <c r="B36" s="5" t="s">
        <v>104</v>
      </c>
      <c r="C36" s="41">
        <v>0</v>
      </c>
      <c r="D36" s="41" t="s">
        <v>72</v>
      </c>
      <c r="E36" s="41">
        <v>0</v>
      </c>
      <c r="F36" s="17">
        <v>-720</v>
      </c>
      <c r="G36" s="17">
        <f>SUM(C36:F36)</f>
        <v>-720</v>
      </c>
    </row>
    <row r="37" spans="3:7" ht="12.75">
      <c r="C37" s="41"/>
      <c r="D37" s="41"/>
      <c r="E37" s="41"/>
      <c r="F37" s="17"/>
      <c r="G37" s="17"/>
    </row>
    <row r="38" spans="3:7" ht="12.75">
      <c r="C38" s="18"/>
      <c r="D38" s="18"/>
      <c r="E38" s="18"/>
      <c r="F38" s="18"/>
      <c r="G38" s="18"/>
    </row>
    <row r="39" spans="2:7" ht="12.75">
      <c r="B39" s="5" t="s">
        <v>149</v>
      </c>
      <c r="C39" s="2">
        <f>SUM(C32:C38)</f>
        <v>40001</v>
      </c>
      <c r="D39" s="2">
        <f>SUM(D32:D38)</f>
        <v>1</v>
      </c>
      <c r="E39" s="2">
        <f>SUM(E32:E38)</f>
        <v>0</v>
      </c>
      <c r="F39" s="2">
        <f>SUM(F32:F38)</f>
        <v>3482</v>
      </c>
      <c r="G39" s="2">
        <f>SUM(G32:G38)</f>
        <v>43484</v>
      </c>
    </row>
    <row r="40" spans="3:7" ht="13.5" thickBot="1">
      <c r="C40" s="21"/>
      <c r="D40" s="21"/>
      <c r="E40" s="21"/>
      <c r="F40" s="21"/>
      <c r="G40" s="21"/>
    </row>
    <row r="69" ht="12.75">
      <c r="B69" s="5" t="s">
        <v>67</v>
      </c>
    </row>
    <row r="70" ht="12.75">
      <c r="B70" s="5" t="s">
        <v>111</v>
      </c>
    </row>
  </sheetData>
  <mergeCells count="1">
    <mergeCell ref="D8:E8"/>
  </mergeCells>
  <printOptions/>
  <pageMargins left="0.63" right="0.5" top="0.75" bottom="0.25" header="0.5" footer="0.5"/>
  <pageSetup fitToHeight="1" fitToWidth="1"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B1:E131"/>
  <sheetViews>
    <sheetView workbookViewId="0" topLeftCell="A1">
      <selection activeCell="B103" sqref="B103"/>
    </sheetView>
  </sheetViews>
  <sheetFormatPr defaultColWidth="9.140625" defaultRowHeight="12.75"/>
  <cols>
    <col min="1" max="1" width="4.00390625" style="5" customWidth="1"/>
    <col min="2" max="2" width="68.7109375" style="5" customWidth="1"/>
    <col min="3" max="3" width="14.57421875" style="5" customWidth="1"/>
    <col min="4" max="4" width="15.140625" style="5" customWidth="1"/>
    <col min="5" max="16384" width="9.140625" style="5" customWidth="1"/>
  </cols>
  <sheetData>
    <row r="1" spans="2:4" ht="20.25">
      <c r="B1" s="6" t="s">
        <v>51</v>
      </c>
      <c r="C1" s="6"/>
      <c r="D1" s="6"/>
    </row>
    <row r="2" spans="2:4" ht="12.75">
      <c r="B2" s="10" t="s">
        <v>60</v>
      </c>
      <c r="C2" s="10"/>
      <c r="D2" s="10"/>
    </row>
    <row r="5" spans="2:4" ht="15">
      <c r="B5" s="4" t="s">
        <v>150</v>
      </c>
      <c r="C5" s="4"/>
      <c r="D5" s="4"/>
    </row>
    <row r="6" spans="2:4" ht="15">
      <c r="B6" s="4"/>
      <c r="C6" s="4"/>
      <c r="D6" s="4"/>
    </row>
    <row r="8" spans="3:4" ht="12.75">
      <c r="C8" s="12" t="s">
        <v>78</v>
      </c>
      <c r="D8" s="12" t="s">
        <v>78</v>
      </c>
    </row>
    <row r="9" spans="3:4" ht="12.75">
      <c r="C9" s="12" t="s">
        <v>120</v>
      </c>
      <c r="D9" s="12" t="str">
        <f>+C9</f>
        <v>period ended</v>
      </c>
    </row>
    <row r="10" spans="3:4" ht="12.75">
      <c r="C10" s="13" t="s">
        <v>144</v>
      </c>
      <c r="D10" s="13" t="str">
        <f>C10</f>
        <v>30 September</v>
      </c>
    </row>
    <row r="11" spans="3:4" ht="12.75">
      <c r="C11" s="12">
        <v>2007</v>
      </c>
      <c r="D11" s="12">
        <v>2006</v>
      </c>
    </row>
    <row r="12" spans="2:4" ht="12.75">
      <c r="B12" s="3"/>
      <c r="C12" s="12" t="s">
        <v>0</v>
      </c>
      <c r="D12" s="12" t="s">
        <v>0</v>
      </c>
    </row>
    <row r="13" spans="2:4" ht="12.75">
      <c r="B13" s="3"/>
      <c r="C13" s="12"/>
      <c r="D13" s="12" t="s">
        <v>140</v>
      </c>
    </row>
    <row r="15" ht="12.75">
      <c r="B15" s="3" t="s">
        <v>74</v>
      </c>
    </row>
    <row r="17" spans="2:4" ht="12.75">
      <c r="B17" s="5" t="s">
        <v>153</v>
      </c>
      <c r="C17" s="17">
        <f>+'IS'!F28</f>
        <v>-7</v>
      </c>
      <c r="D17" s="17">
        <f>+'IS'!G28</f>
        <v>-1188</v>
      </c>
    </row>
    <row r="18" spans="3:4" ht="12.75">
      <c r="C18" s="17"/>
      <c r="D18" s="17"/>
    </row>
    <row r="19" spans="2:4" ht="12.75">
      <c r="B19" s="5" t="s">
        <v>28</v>
      </c>
      <c r="C19" s="17"/>
      <c r="D19" s="17"/>
    </row>
    <row r="20" spans="2:4" ht="12.75">
      <c r="B20" s="5" t="s">
        <v>133</v>
      </c>
      <c r="C20" s="17">
        <v>0</v>
      </c>
      <c r="D20" s="17">
        <v>71</v>
      </c>
    </row>
    <row r="21" spans="2:4" ht="12.75">
      <c r="B21" s="5" t="s">
        <v>79</v>
      </c>
      <c r="C21" s="17">
        <v>27</v>
      </c>
      <c r="D21" s="17">
        <v>27</v>
      </c>
    </row>
    <row r="22" spans="2:4" ht="12.75">
      <c r="B22" s="5" t="s">
        <v>129</v>
      </c>
      <c r="C22" s="17">
        <v>8</v>
      </c>
      <c r="D22" s="17">
        <v>0</v>
      </c>
    </row>
    <row r="23" spans="2:4" ht="12.75">
      <c r="B23" s="5" t="s">
        <v>151</v>
      </c>
      <c r="C23" s="17">
        <v>0</v>
      </c>
      <c r="D23" s="17">
        <v>2</v>
      </c>
    </row>
    <row r="24" spans="2:5" ht="12.75">
      <c r="B24" s="5" t="s">
        <v>29</v>
      </c>
      <c r="C24" s="17">
        <v>452</v>
      </c>
      <c r="D24" s="17">
        <v>444</v>
      </c>
      <c r="E24" s="30"/>
    </row>
    <row r="25" spans="2:4" ht="12.75">
      <c r="B25" s="5" t="s">
        <v>64</v>
      </c>
      <c r="C25" s="17">
        <f>-'IS'!F23</f>
        <v>915</v>
      </c>
      <c r="D25" s="17">
        <v>859</v>
      </c>
    </row>
    <row r="26" spans="2:4" ht="12.75">
      <c r="B26" s="5" t="s">
        <v>123</v>
      </c>
      <c r="C26" s="17">
        <v>11</v>
      </c>
      <c r="D26" s="17">
        <v>0</v>
      </c>
    </row>
    <row r="27" spans="2:4" ht="12.75">
      <c r="B27" s="5" t="s">
        <v>130</v>
      </c>
      <c r="C27" s="17">
        <v>5</v>
      </c>
      <c r="D27" s="17">
        <v>0</v>
      </c>
    </row>
    <row r="28" spans="2:4" ht="12.75">
      <c r="B28" s="5" t="s">
        <v>30</v>
      </c>
      <c r="C28" s="17">
        <v>-119</v>
      </c>
      <c r="D28" s="17">
        <v>-22</v>
      </c>
    </row>
    <row r="29" spans="2:4" ht="12.75">
      <c r="B29" s="5" t="s">
        <v>106</v>
      </c>
      <c r="C29" s="17">
        <v>-367</v>
      </c>
      <c r="D29" s="17">
        <v>-165</v>
      </c>
    </row>
    <row r="30" spans="2:4" ht="12.75">
      <c r="B30" s="5" t="s">
        <v>132</v>
      </c>
      <c r="C30" s="17">
        <v>-149</v>
      </c>
      <c r="D30" s="17">
        <v>0</v>
      </c>
    </row>
    <row r="31" spans="2:4" ht="12.75">
      <c r="B31" s="5" t="s">
        <v>31</v>
      </c>
      <c r="C31" s="17">
        <f>-'IS'!F24</f>
        <v>-89</v>
      </c>
      <c r="D31" s="17">
        <f>-'IS'!G24</f>
        <v>-94</v>
      </c>
    </row>
    <row r="32" spans="3:4" ht="12.75">
      <c r="C32" s="19"/>
      <c r="D32" s="19"/>
    </row>
    <row r="33" spans="3:4" ht="12.75">
      <c r="C33" s="17"/>
      <c r="D33" s="17"/>
    </row>
    <row r="34" spans="2:4" ht="12.75">
      <c r="B34" s="5" t="s">
        <v>125</v>
      </c>
      <c r="C34" s="17">
        <f>SUM(C17:C31)</f>
        <v>687</v>
      </c>
      <c r="D34" s="17">
        <f>SUM(D17:D31)</f>
        <v>-66</v>
      </c>
    </row>
    <row r="35" spans="3:4" ht="12.75">
      <c r="C35" s="17"/>
      <c r="D35" s="17"/>
    </row>
    <row r="36" spans="3:4" ht="12.75">
      <c r="C36" s="17"/>
      <c r="D36" s="17"/>
    </row>
    <row r="37" spans="2:4" ht="12.75">
      <c r="B37" s="5" t="s">
        <v>54</v>
      </c>
      <c r="C37" s="17"/>
      <c r="D37" s="17"/>
    </row>
    <row r="38" spans="2:4" ht="12.75">
      <c r="B38" s="5" t="s">
        <v>55</v>
      </c>
      <c r="C38" s="17">
        <v>1389</v>
      </c>
      <c r="D38" s="17">
        <v>-264</v>
      </c>
    </row>
    <row r="39" spans="2:4" ht="12.75">
      <c r="B39" s="5" t="s">
        <v>56</v>
      </c>
      <c r="C39" s="17">
        <v>-2327</v>
      </c>
      <c r="D39" s="17">
        <v>882</v>
      </c>
    </row>
    <row r="40" spans="3:4" ht="12.75">
      <c r="C40" s="19"/>
      <c r="D40" s="19"/>
    </row>
    <row r="41" spans="3:4" ht="12.75">
      <c r="C41" s="17"/>
      <c r="D41" s="17"/>
    </row>
    <row r="42" spans="2:4" ht="12.75">
      <c r="B42" s="5" t="s">
        <v>138</v>
      </c>
      <c r="C42" s="17">
        <f>SUM(C34:C39)</f>
        <v>-251</v>
      </c>
      <c r="D42" s="17">
        <f>SUM(D34:D39)</f>
        <v>552</v>
      </c>
    </row>
    <row r="43" spans="3:4" ht="12.75">
      <c r="C43" s="17"/>
      <c r="D43" s="17"/>
    </row>
    <row r="44" spans="2:4" ht="12.75">
      <c r="B44" s="5" t="s">
        <v>32</v>
      </c>
      <c r="C44" s="17">
        <v>-265</v>
      </c>
      <c r="D44" s="17">
        <v>-359</v>
      </c>
    </row>
    <row r="45" spans="2:4" ht="12.75">
      <c r="B45" s="5" t="s">
        <v>70</v>
      </c>
      <c r="C45" s="17">
        <v>175</v>
      </c>
      <c r="D45" s="17">
        <v>199</v>
      </c>
    </row>
    <row r="46" spans="3:4" ht="12.75">
      <c r="C46" s="17"/>
      <c r="D46" s="17"/>
    </row>
    <row r="47" spans="3:4" ht="12.75">
      <c r="C47" s="18"/>
      <c r="D47" s="18"/>
    </row>
    <row r="48" spans="2:4" ht="12.75">
      <c r="B48" s="5" t="s">
        <v>135</v>
      </c>
      <c r="C48" s="2">
        <f>SUM(C42:C46)</f>
        <v>-341</v>
      </c>
      <c r="D48" s="2">
        <f>SUM(D42:D46)</f>
        <v>392</v>
      </c>
    </row>
    <row r="49" spans="3:4" ht="12.75">
      <c r="C49" s="19"/>
      <c r="D49" s="19"/>
    </row>
    <row r="50" spans="3:4" ht="12.75">
      <c r="C50" s="17"/>
      <c r="D50" s="17"/>
    </row>
    <row r="51" spans="2:4" ht="12.75">
      <c r="B51" s="3" t="s">
        <v>73</v>
      </c>
      <c r="C51" s="17"/>
      <c r="D51" s="17"/>
    </row>
    <row r="52" spans="3:4" ht="12.75">
      <c r="C52" s="17"/>
      <c r="D52" s="17"/>
    </row>
    <row r="53" spans="2:4" ht="12.75">
      <c r="B53" s="5" t="s">
        <v>105</v>
      </c>
      <c r="C53" s="17">
        <v>1800</v>
      </c>
      <c r="D53" s="17">
        <v>940</v>
      </c>
    </row>
    <row r="54" spans="2:4" ht="12.75">
      <c r="B54" s="5" t="s">
        <v>33</v>
      </c>
      <c r="C54" s="17">
        <v>1</v>
      </c>
      <c r="D54" s="17">
        <v>0</v>
      </c>
    </row>
    <row r="55" spans="2:4" ht="12.75">
      <c r="B55" s="5" t="s">
        <v>152</v>
      </c>
      <c r="C55" s="17">
        <v>158</v>
      </c>
      <c r="D55" s="17"/>
    </row>
    <row r="56" spans="2:4" ht="12.75">
      <c r="B56" s="5" t="s">
        <v>131</v>
      </c>
      <c r="C56" s="17">
        <v>272</v>
      </c>
      <c r="D56" s="17"/>
    </row>
    <row r="57" spans="2:4" ht="12.75">
      <c r="B57" s="5" t="s">
        <v>34</v>
      </c>
      <c r="C57" s="17">
        <f>-C31</f>
        <v>89</v>
      </c>
      <c r="D57" s="17">
        <f>-D31</f>
        <v>94</v>
      </c>
    </row>
    <row r="58" spans="2:4" ht="12.75">
      <c r="B58" s="5" t="s">
        <v>35</v>
      </c>
      <c r="C58" s="17">
        <v>-2277</v>
      </c>
      <c r="D58" s="17">
        <v>-1116</v>
      </c>
    </row>
    <row r="59" spans="2:4" ht="12.75">
      <c r="B59" s="5" t="s">
        <v>134</v>
      </c>
      <c r="C59" s="17">
        <v>0</v>
      </c>
      <c r="D59" s="17">
        <v>-15</v>
      </c>
    </row>
    <row r="60" spans="3:4" ht="12.75">
      <c r="C60" s="17"/>
      <c r="D60" s="17"/>
    </row>
    <row r="61" spans="3:4" ht="12.75">
      <c r="C61" s="18"/>
      <c r="D61" s="18"/>
    </row>
    <row r="62" spans="2:4" ht="12.75">
      <c r="B62" s="5" t="s">
        <v>107</v>
      </c>
      <c r="C62" s="2">
        <f>SUM(C53:C59)</f>
        <v>43</v>
      </c>
      <c r="D62" s="2">
        <f>SUM(D53:D59)</f>
        <v>-97</v>
      </c>
    </row>
    <row r="63" spans="3:4" ht="12.75">
      <c r="C63" s="19"/>
      <c r="D63" s="19"/>
    </row>
    <row r="64" spans="3:4" ht="12.75">
      <c r="C64" s="17"/>
      <c r="D64" s="17"/>
    </row>
    <row r="65" spans="3:4" ht="12.75">
      <c r="C65" s="17"/>
      <c r="D65" s="17"/>
    </row>
    <row r="66" spans="3:4" ht="12.75">
      <c r="C66" s="17"/>
      <c r="D66" s="17"/>
    </row>
    <row r="67" spans="2:4" ht="12.75">
      <c r="B67" s="20" t="s">
        <v>50</v>
      </c>
      <c r="C67" s="17"/>
      <c r="D67" s="17"/>
    </row>
    <row r="68" spans="3:4" ht="12.75">
      <c r="C68" s="17"/>
      <c r="D68" s="17"/>
    </row>
    <row r="69" spans="3:4" ht="12.75">
      <c r="C69" s="17"/>
      <c r="D69" s="17"/>
    </row>
    <row r="70" spans="3:4" ht="12.75">
      <c r="C70" s="17"/>
      <c r="D70" s="17"/>
    </row>
    <row r="71" spans="3:4" ht="12.75">
      <c r="C71" s="17"/>
      <c r="D71" s="17"/>
    </row>
    <row r="72" spans="3:4" ht="12.75">
      <c r="C72" s="17"/>
      <c r="D72" s="17"/>
    </row>
    <row r="73" spans="3:4" ht="12.75">
      <c r="C73" s="17"/>
      <c r="D73" s="17"/>
    </row>
    <row r="74" spans="3:4" ht="12.75">
      <c r="C74" s="17"/>
      <c r="D74" s="17"/>
    </row>
    <row r="76" spans="3:4" ht="12.75">
      <c r="C76" s="17"/>
      <c r="D76" s="17"/>
    </row>
    <row r="77" spans="2:4" ht="12.75">
      <c r="B77" s="3" t="s">
        <v>77</v>
      </c>
      <c r="C77" s="17"/>
      <c r="D77" s="17"/>
    </row>
    <row r="78" spans="3:4" ht="12.75">
      <c r="C78" s="17"/>
      <c r="D78" s="17"/>
    </row>
    <row r="79" spans="2:4" ht="12.75">
      <c r="B79" s="5" t="s">
        <v>139</v>
      </c>
      <c r="C79" s="17">
        <v>1689</v>
      </c>
      <c r="D79" s="17">
        <v>266</v>
      </c>
    </row>
    <row r="80" spans="2:4" ht="12.75">
      <c r="B80" s="5" t="s">
        <v>124</v>
      </c>
      <c r="C80" s="17">
        <v>56</v>
      </c>
      <c r="D80" s="17">
        <v>-22</v>
      </c>
    </row>
    <row r="81" spans="2:4" ht="12.75">
      <c r="B81" s="5" t="s">
        <v>141</v>
      </c>
      <c r="C81" s="17">
        <v>-1013</v>
      </c>
      <c r="D81" s="17">
        <v>-483</v>
      </c>
    </row>
    <row r="82" spans="2:4" ht="12.75">
      <c r="B82" s="5" t="s">
        <v>65</v>
      </c>
      <c r="C82" s="17">
        <f>-C25</f>
        <v>-915</v>
      </c>
      <c r="D82" s="17">
        <f>-D25</f>
        <v>-859</v>
      </c>
    </row>
    <row r="83" spans="2:4" ht="12.75">
      <c r="B83" s="5" t="s">
        <v>36</v>
      </c>
      <c r="C83" s="17">
        <v>-1450</v>
      </c>
      <c r="D83" s="17">
        <v>-720</v>
      </c>
    </row>
    <row r="84" spans="3:4" ht="12.75">
      <c r="C84" s="19"/>
      <c r="D84" s="19"/>
    </row>
    <row r="85" spans="3:4" ht="12.75">
      <c r="C85" s="2"/>
      <c r="D85" s="2"/>
    </row>
    <row r="86" spans="2:4" ht="12.75">
      <c r="B86" s="5" t="s">
        <v>88</v>
      </c>
      <c r="C86" s="2">
        <f>SUM(C79:C84)</f>
        <v>-1633</v>
      </c>
      <c r="D86" s="2">
        <f>SUM(D79:D84)</f>
        <v>-1818</v>
      </c>
    </row>
    <row r="87" spans="3:4" ht="12.75">
      <c r="C87" s="19"/>
      <c r="D87" s="19"/>
    </row>
    <row r="88" spans="3:4" ht="12.75">
      <c r="C88" s="17"/>
      <c r="D88" s="17"/>
    </row>
    <row r="89" spans="2:4" ht="12.75">
      <c r="B89" s="3" t="s">
        <v>126</v>
      </c>
      <c r="C89" s="17">
        <f>C48+C62+C86</f>
        <v>-1931</v>
      </c>
      <c r="D89" s="17">
        <f>D48+D62+D86</f>
        <v>-1523</v>
      </c>
    </row>
    <row r="90" spans="2:4" ht="12.75">
      <c r="B90" s="3"/>
      <c r="C90" s="17"/>
      <c r="D90" s="17"/>
    </row>
    <row r="91" spans="2:4" ht="12.75">
      <c r="B91" s="3" t="s">
        <v>121</v>
      </c>
      <c r="C91" s="17">
        <v>-74</v>
      </c>
      <c r="D91" s="17">
        <v>-751</v>
      </c>
    </row>
    <row r="92" spans="2:4" ht="12.75">
      <c r="B92" s="3"/>
      <c r="C92" s="17"/>
      <c r="D92" s="17"/>
    </row>
    <row r="93" spans="2:4" ht="12.75">
      <c r="B93" s="3"/>
      <c r="C93" s="18"/>
      <c r="D93" s="18"/>
    </row>
    <row r="94" spans="2:4" ht="12.75">
      <c r="B94" s="3" t="s">
        <v>122</v>
      </c>
      <c r="C94" s="2">
        <f>SUM(C89:C91)</f>
        <v>-2005</v>
      </c>
      <c r="D94" s="2">
        <f>SUM(D89:D91)</f>
        <v>-2274</v>
      </c>
    </row>
    <row r="95" spans="3:4" ht="13.5" thickBot="1">
      <c r="C95" s="21"/>
      <c r="D95" s="21"/>
    </row>
    <row r="96" spans="3:4" ht="12.75">
      <c r="C96" s="17"/>
      <c r="D96" s="17"/>
    </row>
    <row r="97" spans="3:4" ht="12.75">
      <c r="C97" s="17"/>
      <c r="D97" s="17"/>
    </row>
    <row r="98" spans="2:4" ht="12.75">
      <c r="B98" s="3" t="s">
        <v>37</v>
      </c>
      <c r="C98" s="17"/>
      <c r="D98" s="17"/>
    </row>
    <row r="99" spans="3:4" ht="12.75">
      <c r="C99" s="17"/>
      <c r="D99" s="17"/>
    </row>
    <row r="100" spans="2:4" ht="12.75">
      <c r="B100" s="5" t="s">
        <v>17</v>
      </c>
      <c r="C100" s="17">
        <f>'BS'!E48</f>
        <v>791</v>
      </c>
      <c r="D100" s="17">
        <v>701</v>
      </c>
    </row>
    <row r="101" spans="2:4" ht="12.75">
      <c r="B101" s="5" t="s">
        <v>39</v>
      </c>
      <c r="C101" s="17">
        <f>'BS'!E46</f>
        <v>3217</v>
      </c>
      <c r="D101" s="17">
        <v>3178</v>
      </c>
    </row>
    <row r="102" spans="2:4" ht="12.75">
      <c r="B102" s="5" t="s">
        <v>40</v>
      </c>
      <c r="C102" s="17">
        <v>-5239</v>
      </c>
      <c r="D102" s="17">
        <v>-5405</v>
      </c>
    </row>
    <row r="103" spans="3:4" ht="12.75">
      <c r="C103" s="19"/>
      <c r="D103" s="19"/>
    </row>
    <row r="104" spans="3:4" ht="12.75">
      <c r="C104" s="17"/>
      <c r="D104" s="17"/>
    </row>
    <row r="105" spans="3:4" ht="12.75">
      <c r="C105" s="17">
        <f>SUM(C100:C102)</f>
        <v>-1231</v>
      </c>
      <c r="D105" s="17">
        <f>SUM(D100:D102)</f>
        <v>-1526</v>
      </c>
    </row>
    <row r="106" spans="2:4" ht="12.75">
      <c r="B106" s="3" t="s">
        <v>38</v>
      </c>
      <c r="C106" s="17"/>
      <c r="D106" s="17"/>
    </row>
    <row r="107" spans="3:4" ht="12.75">
      <c r="C107" s="17"/>
      <c r="D107" s="17"/>
    </row>
    <row r="108" spans="2:4" ht="12.75">
      <c r="B108" s="5" t="s">
        <v>41</v>
      </c>
      <c r="C108" s="17">
        <v>-774</v>
      </c>
      <c r="D108" s="17">
        <v>-748</v>
      </c>
    </row>
    <row r="109" spans="3:4" ht="12.75">
      <c r="C109" s="19"/>
      <c r="D109" s="19"/>
    </row>
    <row r="110" spans="3:4" ht="12.75">
      <c r="C110" s="17"/>
      <c r="D110" s="17"/>
    </row>
    <row r="111" spans="3:4" ht="12.75">
      <c r="C111" s="17">
        <f>SUM(C105:C108)</f>
        <v>-2005</v>
      </c>
      <c r="D111" s="17">
        <f>SUM(D105:D108)</f>
        <v>-2274</v>
      </c>
    </row>
    <row r="112" spans="3:4" ht="13.5" thickBot="1">
      <c r="C112" s="21"/>
      <c r="D112" s="21"/>
    </row>
    <row r="115" spans="2:4" ht="12.75">
      <c r="B115" s="22"/>
      <c r="C115" s="22"/>
      <c r="D115" s="22"/>
    </row>
    <row r="116" spans="2:4" ht="12.75">
      <c r="B116" s="22"/>
      <c r="C116" s="22"/>
      <c r="D116" s="22"/>
    </row>
    <row r="127" ht="12.75">
      <c r="B127" s="5" t="s">
        <v>53</v>
      </c>
    </row>
    <row r="128" ht="12.75">
      <c r="B128" s="5" t="s">
        <v>119</v>
      </c>
    </row>
    <row r="131" ht="12.75">
      <c r="B131" s="25"/>
    </row>
  </sheetData>
  <printOptions/>
  <pageMargins left="0.5" right="0.5" top="0.75" bottom="0.5" header="0.35" footer="0.5"/>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 </cp:lastModifiedBy>
  <cp:lastPrinted>2007-11-28T09:44:18Z</cp:lastPrinted>
  <dcterms:created xsi:type="dcterms:W3CDTF">2002-09-10T06:58:13Z</dcterms:created>
  <dcterms:modified xsi:type="dcterms:W3CDTF">2007-11-28T10:33:48Z</dcterms:modified>
  <cp:category/>
  <cp:version/>
  <cp:contentType/>
  <cp:contentStatus/>
</cp:coreProperties>
</file>